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ои документы\2. БЮДЖЕТ\Бюджет 2026\ЗМІНИ\Березень\сесія 10.03\"/>
    </mc:Choice>
  </mc:AlternateContent>
  <bookViews>
    <workbookView xWindow="0" yWindow="0" windowWidth="28800" windowHeight="12480"/>
  </bookViews>
  <sheets>
    <sheet name="ОР" sheetId="11" r:id="rId1"/>
  </sheets>
  <definedNames>
    <definedName name="Excel_BuiltIn_Print_Titles" localSheetId="0">ОР!$9:$9</definedName>
    <definedName name="Z_96E2A35E_4A48_419F_9E38_8CEFA5D27C66_.wvu.PrintArea" localSheetId="0">ОР!$A$4:$J$147</definedName>
    <definedName name="Z_96E2A35E_4A48_419F_9E38_8CEFA5D27C66_.wvu.PrintTitles" localSheetId="0">ОР!$9:$9</definedName>
    <definedName name="Z_96E2A35E_4A48_419F_9E38_8CEFA5D27C66_.wvu.Rows" localSheetId="0">ОР!#REF!</definedName>
    <definedName name="Z_ABBD498D_3D2F_4E62_985A_EF1DC4D9DC47_.wvu.PrintArea" localSheetId="0">ОР!$A$4:$J$147</definedName>
    <definedName name="Z_ABBD498D_3D2F_4E62_985A_EF1DC4D9DC47_.wvu.PrintTitles" localSheetId="0">ОР!$9:$9</definedName>
    <definedName name="Z_ABBD498D_3D2F_4E62_985A_EF1DC4D9DC47_.wvu.Rows" localSheetId="0">ОР!#REF!</definedName>
    <definedName name="Z_E02D48B6_D0D9_4E6E_B70D_8E13580A6528_.wvu.PrintArea" localSheetId="0">ОР!$A$4:$J$147</definedName>
    <definedName name="Z_E02D48B6_D0D9_4E6E_B70D_8E13580A6528_.wvu.PrintTitles" localSheetId="0">ОР!$9:$9</definedName>
    <definedName name="Z_E02D48B6_D0D9_4E6E_B70D_8E13580A6528_.wvu.Rows" localSheetId="0">ОР!#REF!</definedName>
    <definedName name="_xlnm.Print_Titles" localSheetId="0">ОР!$8:$9</definedName>
    <definedName name="_xlnm.Print_Area" localSheetId="0">ОР!$A$1:$J$224</definedName>
  </definedNames>
  <calcPr calcId="152511"/>
</workbook>
</file>

<file path=xl/calcChain.xml><?xml version="1.0" encoding="utf-8"?>
<calcChain xmlns="http://schemas.openxmlformats.org/spreadsheetml/2006/main">
  <c r="H15" i="11" l="1"/>
  <c r="G87" i="11" l="1"/>
  <c r="G111" i="11" l="1"/>
  <c r="H105" i="11"/>
  <c r="I216" i="11" l="1"/>
  <c r="J216" i="11"/>
  <c r="H216" i="11"/>
  <c r="G216" i="11"/>
  <c r="G219" i="11"/>
  <c r="J218" i="11"/>
  <c r="I218" i="11"/>
  <c r="H218" i="11"/>
  <c r="G218" i="11" s="1"/>
  <c r="J217" i="11"/>
  <c r="I217" i="11"/>
  <c r="H217" i="11" l="1"/>
  <c r="G217" i="11" s="1"/>
  <c r="H54" i="11" l="1"/>
  <c r="H174" i="11" l="1"/>
  <c r="H146" i="11"/>
  <c r="J105" i="11"/>
  <c r="J104" i="11" s="1"/>
  <c r="J102" i="11" s="1"/>
  <c r="J47" i="11"/>
  <c r="H21" i="11"/>
  <c r="H24" i="11"/>
  <c r="H13" i="11"/>
  <c r="G13" i="11"/>
  <c r="H48" i="11" l="1"/>
  <c r="H213" i="11" l="1"/>
  <c r="H214" i="11"/>
  <c r="H215" i="11" l="1"/>
  <c r="K187" i="11"/>
  <c r="L187" i="11"/>
  <c r="G112" i="11"/>
  <c r="G113" i="11"/>
  <c r="H61" i="11"/>
  <c r="H60" i="11" s="1"/>
  <c r="H59" i="11" s="1"/>
  <c r="I60" i="11"/>
  <c r="I59" i="11" s="1"/>
  <c r="I58" i="11" s="1"/>
  <c r="J60" i="11"/>
  <c r="J59" i="11" s="1"/>
  <c r="J58" i="11" s="1"/>
  <c r="G61" i="11" l="1"/>
  <c r="G60" i="11" s="1"/>
  <c r="G59" i="11" s="1"/>
  <c r="H117" i="11"/>
  <c r="H116" i="11" s="1"/>
  <c r="I189" i="11" l="1"/>
  <c r="J189" i="11"/>
  <c r="H189" i="11"/>
  <c r="I53" i="11"/>
  <c r="J53" i="11"/>
  <c r="H53" i="11"/>
  <c r="G53" i="11" s="1"/>
  <c r="H159" i="11"/>
  <c r="I159" i="11"/>
  <c r="J159" i="11"/>
  <c r="G55" i="11" l="1"/>
  <c r="K159" i="11" l="1"/>
  <c r="L159" i="11"/>
  <c r="H173" i="11"/>
  <c r="K41" i="11" l="1"/>
  <c r="L41" i="11"/>
  <c r="G43" i="11"/>
  <c r="I195" i="11" l="1"/>
  <c r="J195" i="11"/>
  <c r="H195" i="11"/>
  <c r="G198" i="11"/>
  <c r="G19" i="11" l="1"/>
  <c r="P221" i="11" l="1"/>
  <c r="Q221" i="11"/>
  <c r="O221" i="11"/>
  <c r="K195" i="11"/>
  <c r="L195" i="11"/>
  <c r="G196" i="11"/>
  <c r="I212" i="11" l="1"/>
  <c r="J212" i="11"/>
  <c r="H212" i="11"/>
  <c r="G214" i="11"/>
  <c r="G215" i="11" l="1"/>
  <c r="I211" i="11" l="1"/>
  <c r="J211" i="11"/>
  <c r="J210" i="11" s="1"/>
  <c r="G212" i="11"/>
  <c r="H211" i="11"/>
  <c r="H210" i="11" s="1"/>
  <c r="G213" i="11"/>
  <c r="I210" i="11" l="1"/>
  <c r="G211" i="11"/>
  <c r="G210" i="11" l="1"/>
  <c r="L17" i="11"/>
  <c r="L16" i="11" l="1"/>
  <c r="I13" i="11" l="1"/>
  <c r="J13" i="11"/>
  <c r="I21" i="11"/>
  <c r="J21" i="11"/>
  <c r="I24" i="11"/>
  <c r="J24" i="11"/>
  <c r="H23" i="11"/>
  <c r="G32" i="11"/>
  <c r="H31" i="11"/>
  <c r="G31" i="11" s="1"/>
  <c r="G29" i="11"/>
  <c r="G28" i="11"/>
  <c r="G27" i="11"/>
  <c r="G26" i="11"/>
  <c r="G25" i="11"/>
  <c r="G23" i="11" l="1"/>
  <c r="H30" i="11"/>
  <c r="G30" i="11" s="1"/>
  <c r="G24" i="11"/>
  <c r="G21" i="11" l="1"/>
  <c r="G204" i="11"/>
  <c r="G164" i="11" l="1"/>
  <c r="G163" i="11" s="1"/>
  <c r="G162" i="11" s="1"/>
  <c r="J163" i="11"/>
  <c r="J162" i="11" s="1"/>
  <c r="I163" i="11"/>
  <c r="I162" i="11" s="1"/>
  <c r="G209" i="11" l="1"/>
  <c r="I130" i="11"/>
  <c r="J130" i="11"/>
  <c r="H130" i="11"/>
  <c r="G132" i="11"/>
  <c r="G171" i="11" l="1"/>
  <c r="I167" i="11"/>
  <c r="I166" i="11" s="1"/>
  <c r="J167" i="11"/>
  <c r="J166" i="11" s="1"/>
  <c r="J165" i="11" l="1"/>
  <c r="I165" i="11"/>
  <c r="I203" i="11" l="1"/>
  <c r="J203" i="11"/>
  <c r="G205" i="11"/>
  <c r="G203" i="11" s="1"/>
  <c r="H203" i="11"/>
  <c r="I208" i="11" l="1"/>
  <c r="I207" i="11" s="1"/>
  <c r="I206" i="11" s="1"/>
  <c r="J208" i="11"/>
  <c r="J207" i="11" s="1"/>
  <c r="J206" i="11" s="1"/>
  <c r="H208" i="11"/>
  <c r="G208" i="11"/>
  <c r="H207" i="11"/>
  <c r="H206" i="11" s="1"/>
  <c r="G207" i="11"/>
  <c r="G206" i="11" s="1"/>
  <c r="H52" i="11" l="1"/>
  <c r="H50" i="11" s="1"/>
  <c r="I158" i="11" l="1"/>
  <c r="I157" i="11" s="1"/>
  <c r="J158" i="11"/>
  <c r="J157" i="11" s="1"/>
  <c r="H158" i="11"/>
  <c r="H157" i="11" s="1"/>
  <c r="G157" i="11" s="1"/>
  <c r="G160" i="11"/>
  <c r="H36" i="11" l="1"/>
  <c r="H35" i="11" l="1"/>
  <c r="H33" i="11" s="1"/>
  <c r="G191" i="11" l="1"/>
  <c r="H153" i="11"/>
  <c r="I117" i="11" l="1"/>
  <c r="I116" i="11" s="1"/>
  <c r="I115" i="11" s="1"/>
  <c r="J117" i="11"/>
  <c r="J116" i="11" s="1"/>
  <c r="J115" i="11" s="1"/>
  <c r="G117" i="11"/>
  <c r="G118" i="11"/>
  <c r="J153" i="11" l="1"/>
  <c r="I153" i="11"/>
  <c r="I12" i="11"/>
  <c r="I10" i="11" s="1"/>
  <c r="J12" i="11"/>
  <c r="J10" i="11" s="1"/>
  <c r="G116" i="11" l="1"/>
  <c r="H115" i="11"/>
  <c r="G154" i="11"/>
  <c r="G155" i="11"/>
  <c r="G156" i="11"/>
  <c r="G115" i="11" l="1"/>
  <c r="H125" i="11"/>
  <c r="J202" i="11" l="1"/>
  <c r="J200" i="11" s="1"/>
  <c r="I202" i="11"/>
  <c r="I200" i="11" s="1"/>
  <c r="H202" i="11"/>
  <c r="G201" i="11"/>
  <c r="G202" i="11" l="1"/>
  <c r="H200" i="11"/>
  <c r="G200" i="11" s="1"/>
  <c r="J52" i="11" l="1"/>
  <c r="J50" i="11" s="1"/>
  <c r="I52" i="11" l="1"/>
  <c r="I50" i="11" s="1"/>
  <c r="I47" i="11"/>
  <c r="G90" i="11" l="1"/>
  <c r="G91" i="11"/>
  <c r="G92" i="11"/>
  <c r="G93" i="11"/>
  <c r="G96" i="11"/>
  <c r="G99" i="11"/>
  <c r="G100" i="11"/>
  <c r="G101" i="11"/>
  <c r="H47" i="11" l="1"/>
  <c r="I65" i="11" l="1"/>
  <c r="J65" i="11"/>
  <c r="H65" i="11"/>
  <c r="H64" i="11" s="1"/>
  <c r="H62" i="11" s="1"/>
  <c r="G199" i="11" l="1"/>
  <c r="H12" i="11" l="1"/>
  <c r="H10" i="11" s="1"/>
  <c r="G197" i="11" l="1"/>
  <c r="J194" i="11"/>
  <c r="J192" i="11" s="1"/>
  <c r="I194" i="11"/>
  <c r="I192" i="11" s="1"/>
  <c r="H194" i="11"/>
  <c r="G193" i="11"/>
  <c r="G195" i="11" l="1"/>
  <c r="G194" i="11"/>
  <c r="H192" i="11"/>
  <c r="G192" i="11" s="1"/>
  <c r="J46" i="11" l="1"/>
  <c r="I44" i="11" l="1"/>
  <c r="H185" i="11" l="1"/>
  <c r="H184" i="11" s="1"/>
  <c r="G186" i="11"/>
  <c r="G185" i="11" s="1"/>
  <c r="G184" i="11" s="1"/>
  <c r="I188" i="11" l="1"/>
  <c r="I187" i="11" s="1"/>
  <c r="J188" i="11"/>
  <c r="J187" i="11" s="1"/>
  <c r="H188" i="11"/>
  <c r="H187" i="11" s="1"/>
  <c r="I105" i="11" l="1"/>
  <c r="G56" i="11" l="1"/>
  <c r="G187" i="11" l="1"/>
  <c r="G190" i="11" l="1"/>
  <c r="G189" i="11" l="1"/>
  <c r="G188" i="11"/>
  <c r="J80" i="11" l="1"/>
  <c r="I80" i="11"/>
  <c r="G82" i="11"/>
  <c r="G81" i="11" l="1"/>
  <c r="I46" i="11" l="1"/>
  <c r="H170" i="11" l="1"/>
  <c r="H169" i="11" l="1"/>
  <c r="G169" i="11" s="1"/>
  <c r="G170" i="11"/>
  <c r="J98" i="11"/>
  <c r="I98" i="11"/>
  <c r="J44" i="11" l="1"/>
  <c r="G67" i="11" l="1"/>
  <c r="G49" i="11" l="1"/>
  <c r="G38" i="11"/>
  <c r="H84" i="11" l="1"/>
  <c r="H83" i="11" s="1"/>
  <c r="H46" i="11" l="1"/>
  <c r="H44" i="11" s="1"/>
  <c r="G48" i="11" l="1"/>
  <c r="G47" i="11" s="1"/>
  <c r="G46" i="11"/>
  <c r="G44" i="11"/>
  <c r="G66" i="11" l="1"/>
  <c r="G72" i="11"/>
  <c r="H172" i="11" l="1"/>
  <c r="I173" i="11"/>
  <c r="I172" i="11" s="1"/>
  <c r="J173" i="11"/>
  <c r="J172" i="11" s="1"/>
  <c r="G175" i="11"/>
  <c r="G174" i="11" s="1"/>
  <c r="G173" i="11" l="1"/>
  <c r="G172" i="11" s="1"/>
  <c r="J85" i="11" l="1"/>
  <c r="J84" i="11" s="1"/>
  <c r="I85" i="11"/>
  <c r="I84" i="11" l="1"/>
  <c r="G84" i="11" s="1"/>
  <c r="G50" i="11" l="1"/>
  <c r="G183" i="11" l="1"/>
  <c r="J182" i="11"/>
  <c r="I182" i="11"/>
  <c r="I181" i="11" s="1"/>
  <c r="I180" i="11" s="1"/>
  <c r="H182" i="11"/>
  <c r="H181" i="11" s="1"/>
  <c r="H180" i="11" s="1"/>
  <c r="G182" i="11"/>
  <c r="G181" i="11" s="1"/>
  <c r="J180" i="11"/>
  <c r="G180" i="11" l="1"/>
  <c r="H104" i="11" l="1"/>
  <c r="H102" i="11" s="1"/>
  <c r="H221" i="11" s="1"/>
  <c r="G85" i="11" l="1"/>
  <c r="G86" i="11"/>
  <c r="I104" i="11"/>
  <c r="I102" i="11" s="1"/>
  <c r="I36" i="11" l="1"/>
  <c r="I35" i="11" s="1"/>
  <c r="J36" i="11"/>
  <c r="J35" i="11" s="1"/>
  <c r="I42" i="11"/>
  <c r="I41" i="11" s="1"/>
  <c r="J42" i="11"/>
  <c r="J41" i="11" s="1"/>
  <c r="H42" i="11"/>
  <c r="G11" i="11"/>
  <c r="G14" i="11"/>
  <c r="G20" i="11"/>
  <c r="G18" i="11"/>
  <c r="G15" i="11"/>
  <c r="G16" i="11"/>
  <c r="G17" i="11"/>
  <c r="G37" i="11"/>
  <c r="G54" i="11"/>
  <c r="G57" i="11"/>
  <c r="G63" i="11"/>
  <c r="I71" i="11"/>
  <c r="J71" i="11"/>
  <c r="H71" i="11"/>
  <c r="G71" i="11" s="1"/>
  <c r="I76" i="11"/>
  <c r="J76" i="11"/>
  <c r="H76" i="11"/>
  <c r="J79" i="11"/>
  <c r="H80" i="11"/>
  <c r="H79" i="11" s="1"/>
  <c r="I95" i="11"/>
  <c r="I94" i="11" s="1"/>
  <c r="J95" i="11"/>
  <c r="J94" i="11" s="1"/>
  <c r="H95" i="11"/>
  <c r="I97" i="11"/>
  <c r="J97" i="11"/>
  <c r="H98" i="11"/>
  <c r="I122" i="11"/>
  <c r="J122" i="11"/>
  <c r="H122" i="11"/>
  <c r="I124" i="11"/>
  <c r="J124" i="11"/>
  <c r="I129" i="11"/>
  <c r="J129" i="11"/>
  <c r="I136" i="11"/>
  <c r="I135" i="11" s="1"/>
  <c r="I133" i="11" s="1"/>
  <c r="J136" i="11"/>
  <c r="J135" i="11" s="1"/>
  <c r="J133" i="11" s="1"/>
  <c r="H136" i="11"/>
  <c r="I146" i="11"/>
  <c r="J146" i="11"/>
  <c r="G153" i="11"/>
  <c r="H167" i="11"/>
  <c r="J178" i="11"/>
  <c r="J177" i="11" s="1"/>
  <c r="J176" i="11" s="1"/>
  <c r="I178" i="11"/>
  <c r="I177" i="11" s="1"/>
  <c r="I176" i="11" s="1"/>
  <c r="H178" i="11"/>
  <c r="H177" i="11" s="1"/>
  <c r="H176" i="11" s="1"/>
  <c r="H41" i="11" l="1"/>
  <c r="H39" i="11" s="1"/>
  <c r="G42" i="11"/>
  <c r="H94" i="11"/>
  <c r="G94" i="11" s="1"/>
  <c r="G95" i="11"/>
  <c r="H97" i="11"/>
  <c r="G97" i="11" s="1"/>
  <c r="G98" i="11"/>
  <c r="I79" i="11"/>
  <c r="G80" i="11"/>
  <c r="G65" i="11"/>
  <c r="I39" i="11"/>
  <c r="J39" i="11"/>
  <c r="G179" i="11"/>
  <c r="G178" i="11" l="1"/>
  <c r="G177" i="11" s="1"/>
  <c r="G176" i="11" s="1"/>
  <c r="G79" i="11"/>
  <c r="G106" i="11" l="1"/>
  <c r="I141" i="11" l="1"/>
  <c r="I140" i="11" s="1"/>
  <c r="J141" i="11"/>
  <c r="J140" i="11" s="1"/>
  <c r="J138" i="11" s="1"/>
  <c r="H141" i="11"/>
  <c r="G142" i="11"/>
  <c r="G141" i="11" l="1"/>
  <c r="H140" i="11"/>
  <c r="H138" i="11" s="1"/>
  <c r="I138" i="11"/>
  <c r="G140" i="11" l="1"/>
  <c r="G138" i="11"/>
  <c r="G109" i="11" l="1"/>
  <c r="I127" i="11" l="1"/>
  <c r="J127" i="11"/>
  <c r="G125" i="11" l="1"/>
  <c r="H124" i="11"/>
  <c r="G124" i="11" s="1"/>
  <c r="G168" i="11" l="1"/>
  <c r="H166" i="11" l="1"/>
  <c r="G166" i="11" l="1"/>
  <c r="G165" i="11" s="1"/>
  <c r="H165" i="11"/>
  <c r="G167" i="11"/>
  <c r="G126" i="11" l="1"/>
  <c r="H34" i="11" l="1"/>
  <c r="G34" i="11" s="1"/>
  <c r="G39" i="11" l="1"/>
  <c r="G41" i="11"/>
  <c r="I33" i="11"/>
  <c r="J33" i="11"/>
  <c r="I64" i="11"/>
  <c r="I62" i="11" s="1"/>
  <c r="I221" i="11" s="1"/>
  <c r="J64" i="11"/>
  <c r="J62" i="11" s="1"/>
  <c r="J221" i="11" s="1"/>
  <c r="I70" i="11"/>
  <c r="I68" i="11" s="1"/>
  <c r="J70" i="11"/>
  <c r="J68" i="11" s="1"/>
  <c r="J75" i="11"/>
  <c r="J73" i="11" s="1"/>
  <c r="J121" i="11"/>
  <c r="J119" i="11" s="1"/>
  <c r="J152" i="11"/>
  <c r="J150" i="11" s="1"/>
  <c r="H121" i="11"/>
  <c r="H119" i="11" s="1"/>
  <c r="H70" i="11"/>
  <c r="H68" i="11" s="1"/>
  <c r="G107" i="11"/>
  <c r="G108" i="11"/>
  <c r="G110" i="11"/>
  <c r="G114" i="11"/>
  <c r="G120" i="11"/>
  <c r="G123" i="11"/>
  <c r="G128" i="11"/>
  <c r="G131" i="11"/>
  <c r="G137" i="11"/>
  <c r="G147" i="11"/>
  <c r="G148" i="11"/>
  <c r="G149" i="11"/>
  <c r="G151" i="11"/>
  <c r="G161" i="11"/>
  <c r="G159" i="11" s="1"/>
  <c r="G77" i="11"/>
  <c r="G103" i="11"/>
  <c r="G68" i="11" l="1"/>
  <c r="G70" i="11"/>
  <c r="G36" i="11"/>
  <c r="H145" i="11"/>
  <c r="H143" i="11" s="1"/>
  <c r="J83" i="11"/>
  <c r="J78" i="11" s="1"/>
  <c r="I121" i="11"/>
  <c r="I119" i="11" s="1"/>
  <c r="I145" i="11"/>
  <c r="I143" i="11" s="1"/>
  <c r="J145" i="11"/>
  <c r="J143" i="11" s="1"/>
  <c r="I83" i="11"/>
  <c r="I78" i="11" s="1"/>
  <c r="I75" i="11"/>
  <c r="I152" i="11"/>
  <c r="I150" i="11" s="1"/>
  <c r="H135" i="11"/>
  <c r="H133" i="11" s="1"/>
  <c r="G133" i="11" s="1"/>
  <c r="G33" i="11" l="1"/>
  <c r="G35" i="11"/>
  <c r="G52" i="11"/>
  <c r="G158" i="11"/>
  <c r="G143" i="11"/>
  <c r="G122" i="11"/>
  <c r="G146" i="11"/>
  <c r="G119" i="11"/>
  <c r="G121" i="11"/>
  <c r="H152" i="11"/>
  <c r="H150" i="11" s="1"/>
  <c r="G136" i="11"/>
  <c r="I73" i="11"/>
  <c r="G145" i="11"/>
  <c r="G135" i="11"/>
  <c r="G12" i="11" l="1"/>
  <c r="G64" i="11"/>
  <c r="H129" i="11"/>
  <c r="H127" i="11" s="1"/>
  <c r="G152" i="11"/>
  <c r="G76" i="11"/>
  <c r="H75" i="11"/>
  <c r="G150" i="11"/>
  <c r="H78" i="11"/>
  <c r="G62" i="11" l="1"/>
  <c r="G10" i="11"/>
  <c r="G129" i="11"/>
  <c r="G130" i="11"/>
  <c r="G127" i="11"/>
  <c r="G105" i="11"/>
  <c r="H73" i="11"/>
  <c r="G75" i="11"/>
  <c r="G78" i="11"/>
  <c r="G83" i="11"/>
  <c r="G73" i="11" l="1"/>
  <c r="G104" i="11"/>
  <c r="G102" i="11"/>
  <c r="G221" i="11" s="1"/>
  <c r="N221" i="11"/>
  <c r="G89" i="11"/>
  <c r="G88" i="11"/>
</calcChain>
</file>

<file path=xl/sharedStrings.xml><?xml version="1.0" encoding="utf-8"?>
<sst xmlns="http://schemas.openxmlformats.org/spreadsheetml/2006/main" count="602" uniqueCount="323">
  <si>
    <t>грн</t>
  </si>
  <si>
    <t>Загальний фонд</t>
  </si>
  <si>
    <t>Спеціальний фонд</t>
  </si>
  <si>
    <t>у тому числі:</t>
  </si>
  <si>
    <t>0180</t>
  </si>
  <si>
    <t>0133</t>
  </si>
  <si>
    <t>1000000</t>
  </si>
  <si>
    <t>1010000</t>
  </si>
  <si>
    <t>0990</t>
  </si>
  <si>
    <t>1040</t>
  </si>
  <si>
    <t>Заходи державної політики з питань дітей та їх соціального захисту</t>
  </si>
  <si>
    <t>1030</t>
  </si>
  <si>
    <t>1010</t>
  </si>
  <si>
    <t>1090</t>
  </si>
  <si>
    <t>0810</t>
  </si>
  <si>
    <t>0620</t>
  </si>
  <si>
    <t>0921</t>
  </si>
  <si>
    <t>0829</t>
  </si>
  <si>
    <t>Управління соціального захисту населення Тернівської міської ради</t>
  </si>
  <si>
    <t>3133</t>
  </si>
  <si>
    <t>3112</t>
  </si>
  <si>
    <t>1050</t>
  </si>
  <si>
    <t>Організація та проведення громадських робіт</t>
  </si>
  <si>
    <t>Управління житлово-комунального господарства та капітального будівництва Тернівської міської ради</t>
  </si>
  <si>
    <t>Відділ освіти Тернівської міської ради</t>
  </si>
  <si>
    <t>0910</t>
  </si>
  <si>
    <t>1100000</t>
  </si>
  <si>
    <t>1110000</t>
  </si>
  <si>
    <t>Відділ молоді і спорту Тернівської міської ради</t>
  </si>
  <si>
    <t>3140</t>
  </si>
  <si>
    <t>1115011</t>
  </si>
  <si>
    <t>5011</t>
  </si>
  <si>
    <t>Виконавчий комітет Тернівської міської ради</t>
  </si>
  <si>
    <t>в тому числі:</t>
  </si>
  <si>
    <t>0490</t>
  </si>
  <si>
    <t>Відділ культури Тернівської міської ради</t>
  </si>
  <si>
    <t>Відділ культури  Тернівської міської ради</t>
  </si>
  <si>
    <t>Здійснення заходів та  реалізація проектів на виконаня Державної цільової соціальної програми "Молодь України"</t>
  </si>
  <si>
    <t>0456</t>
  </si>
  <si>
    <t>5012</t>
  </si>
  <si>
    <t>6030</t>
  </si>
  <si>
    <t>5031</t>
  </si>
  <si>
    <t>0421</t>
  </si>
  <si>
    <t>0443</t>
  </si>
  <si>
    <t>Інші видатки на соціальний захист ветеранів війни та праці</t>
  </si>
  <si>
    <t>0810000</t>
  </si>
  <si>
    <t>0800000</t>
  </si>
  <si>
    <t>0611010</t>
  </si>
  <si>
    <t>Надання дошкільної освіти</t>
  </si>
  <si>
    <t>0610000</t>
  </si>
  <si>
    <t>0600000</t>
  </si>
  <si>
    <t>0813121</t>
  </si>
  <si>
    <t>3121</t>
  </si>
  <si>
    <t>3122</t>
  </si>
  <si>
    <t xml:space="preserve">Заходи державної політики із забезпечення  рівних прав та можливостей жінок та чоловіків </t>
  </si>
  <si>
    <t>3123</t>
  </si>
  <si>
    <t>Заходи державної політики з питань сім"ї</t>
  </si>
  <si>
    <t>0813122</t>
  </si>
  <si>
    <t>0219800</t>
  </si>
  <si>
    <t>9800</t>
  </si>
  <si>
    <t>0210000</t>
  </si>
  <si>
    <t>0200000</t>
  </si>
  <si>
    <t>0210180</t>
  </si>
  <si>
    <t>Інша діяльність у сфері державного управління</t>
  </si>
  <si>
    <t>0218110</t>
  </si>
  <si>
    <t>8110</t>
  </si>
  <si>
    <t>0320</t>
  </si>
  <si>
    <t>Заходи запобігання та ліквідації надзвичайних ситуацій та наслідків стихийного лиха</t>
  </si>
  <si>
    <t>9770</t>
  </si>
  <si>
    <t>Інші субвенції з місцевого бюджету</t>
  </si>
  <si>
    <t>Організація благоустрою населенних пунктів</t>
  </si>
  <si>
    <t xml:space="preserve">Реалізація інших заходів щодо соціально - економічного розвитку </t>
  </si>
  <si>
    <t>6013</t>
  </si>
  <si>
    <t>Забезпечення діяльності водопровідно - каналізаційного господарства</t>
  </si>
  <si>
    <t>0613140</t>
  </si>
  <si>
    <t>Оздоровлення та відпочинок дітей (крім заходів з оздоровлення дітей що здійснюються за рахунок коштів на оздоровлення громадян, які постраждали внаслідок Чорнобильської катастрофи)</t>
  </si>
  <si>
    <t>1113131</t>
  </si>
  <si>
    <t>3131</t>
  </si>
  <si>
    <t>Проведення  навчально - тренувальних зборів і змагань з олімпійських видів спорту</t>
  </si>
  <si>
    <t>1115012</t>
  </si>
  <si>
    <t>Проведення  навчально - тренувальних зборів і змагань з  неолімпійських видів спорту</t>
  </si>
  <si>
    <t>7130</t>
  </si>
  <si>
    <t>Здійснення заходів із землеустрою</t>
  </si>
  <si>
    <t>0212111</t>
  </si>
  <si>
    <t>2111</t>
  </si>
  <si>
    <t>Первинна медична допомога населенню, що надається  центрами первинної медичної (медико - санітарної) допомоги</t>
  </si>
  <si>
    <t>1216030</t>
  </si>
  <si>
    <t>1217310</t>
  </si>
  <si>
    <t>7310</t>
  </si>
  <si>
    <t>Будівництво об"єктів житлово - комунального господарства</t>
  </si>
  <si>
    <t>1217130</t>
  </si>
  <si>
    <t>Інші програми та заходи у сфері освіти</t>
  </si>
  <si>
    <t>1210000</t>
  </si>
  <si>
    <t>1200000</t>
  </si>
  <si>
    <t>0813242</t>
  </si>
  <si>
    <t>3242</t>
  </si>
  <si>
    <t>0813123</t>
  </si>
  <si>
    <t>0813191</t>
  </si>
  <si>
    <t>3191</t>
  </si>
  <si>
    <t>0813192</t>
  </si>
  <si>
    <t>3192</t>
  </si>
  <si>
    <t>Надання фінансової  підтримки громадськими організаціям ветеранів і осіб з   інвалідністю, діяльність яких має соціальну спрямованість</t>
  </si>
  <si>
    <t>1213210</t>
  </si>
  <si>
    <t>3210</t>
  </si>
  <si>
    <t>1217370</t>
  </si>
  <si>
    <t>1014082</t>
  </si>
  <si>
    <t>4082</t>
  </si>
  <si>
    <t>7670</t>
  </si>
  <si>
    <t>Внески до статутного капіталу суб'єктів господарювання</t>
  </si>
  <si>
    <t>8340</t>
  </si>
  <si>
    <t>0540</t>
  </si>
  <si>
    <t>Природоохоронні заходи за рахунок цільових фондів</t>
  </si>
  <si>
    <t>1218340</t>
  </si>
  <si>
    <t>Субвенція з місцевого бюджета державному бюджету на виконання програм соціально - економічного розвитку регіонів</t>
  </si>
  <si>
    <t>0726</t>
  </si>
  <si>
    <t>1070</t>
  </si>
  <si>
    <t>1217670</t>
  </si>
  <si>
    <t>0219770</t>
  </si>
  <si>
    <t>1217693</t>
  </si>
  <si>
    <t>7693</t>
  </si>
  <si>
    <t>Інші заходи, пов"язані з економічною діяльністю</t>
  </si>
  <si>
    <t>1217461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</si>
  <si>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</si>
  <si>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</si>
  <si>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1216013</t>
  </si>
  <si>
    <t>1216016</t>
  </si>
  <si>
    <t>6016</t>
  </si>
  <si>
    <t>Впровадження засобів обліку витрат та регулювання споживання води та теплової енергії</t>
  </si>
  <si>
    <t>Інші заходи у сфері соціального захисту і соціального забезпечення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</si>
  <si>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</si>
  <si>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</si>
  <si>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</si>
  <si>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Код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</si>
  <si>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</si>
  <si>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</si>
  <si>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місцевої/регіональної програми</t>
  </si>
  <si>
    <t>Дата та номер документа, яким затверджено місцеву регіональну програму</t>
  </si>
  <si>
    <t>Усього</t>
  </si>
  <si>
    <t>усього</t>
  </si>
  <si>
    <t>у тому числі бюджет розвитку</t>
  </si>
  <si>
    <t>0813140</t>
  </si>
  <si>
    <t>Виконання заходів за рахунок цільвих фондів, утворених Верховною Радою Автономної Республіки Крим, органами місцевого самоврядування і 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</si>
  <si>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7691</t>
  </si>
  <si>
    <t>1217691</t>
  </si>
  <si>
    <t>1216090</t>
  </si>
  <si>
    <t>6090</t>
  </si>
  <si>
    <t>0640</t>
  </si>
  <si>
    <t>1047324</t>
  </si>
  <si>
    <t>7324</t>
  </si>
  <si>
    <t>Будівництво установ та закладів культури</t>
  </si>
  <si>
    <t>7321</t>
  </si>
  <si>
    <t>0617321</t>
  </si>
  <si>
    <t>Будівництво освітніх установ та закладів</t>
  </si>
  <si>
    <t>2010</t>
  </si>
  <si>
    <t>Багатопрофільна стаціонарна медична допомога населенню</t>
  </si>
  <si>
    <t>Інша діяльність у сфері житлово-комунального господарства</t>
  </si>
  <si>
    <t>0731</t>
  </si>
  <si>
    <t>1216020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</si>
  <si>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</si>
  <si>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1213242</t>
  </si>
  <si>
    <t>Інші заходи в галузі культури і мистецтва</t>
  </si>
  <si>
    <t>1217330</t>
  </si>
  <si>
    <t>7330</t>
  </si>
  <si>
    <t>Будівництво інших об'єктів комунальної власності</t>
  </si>
  <si>
    <t>0212010</t>
  </si>
  <si>
    <t>1219770</t>
  </si>
  <si>
    <t xml:space="preserve">  (код бюджету)</t>
  </si>
  <si>
    <t xml:space="preserve">Надання загальної середньої освіти  закладами загальної середньої освіти </t>
  </si>
  <si>
    <t>1021</t>
  </si>
  <si>
    <t>0611021</t>
  </si>
  <si>
    <t>0611142</t>
  </si>
  <si>
    <t>1142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</si>
  <si>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</si>
  <si>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0813180</t>
  </si>
  <si>
    <t>3180</t>
  </si>
  <si>
    <t>Забезпечення побутовим вугіллям окремих категорій громадян</t>
  </si>
  <si>
    <t>0813020</t>
  </si>
  <si>
    <t>3020</t>
  </si>
  <si>
    <t>0611061</t>
  </si>
  <si>
    <t>1061</t>
  </si>
  <si>
    <t>Надання загальної середньої освіти закладами загальної середньої освіти</t>
  </si>
  <si>
    <t>0218230</t>
  </si>
  <si>
    <t>8230</t>
  </si>
  <si>
    <t>0380</t>
  </si>
  <si>
    <t>Інші заходи громадського порядку та безпеки</t>
  </si>
  <si>
    <t>1219750</t>
  </si>
  <si>
    <t>9750</t>
  </si>
  <si>
    <t>Субвенція з місцевого бюджету на співфінансування інвестиційних проєктів</t>
  </si>
  <si>
    <t>0217350</t>
  </si>
  <si>
    <t>7350</t>
  </si>
  <si>
    <t>Розроблення схем планування та забудови територій (містобудівної документації)</t>
  </si>
  <si>
    <t>х</t>
  </si>
  <si>
    <t>УСЬОГО</t>
  </si>
  <si>
    <t>0218775</t>
  </si>
  <si>
    <t>8775</t>
  </si>
  <si>
    <t>Інші заходи за рахунок коштів резервного фонду місцевого бюджету</t>
  </si>
  <si>
    <t>1216071</t>
  </si>
  <si>
    <t>6071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</si>
  <si>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</t>
  </si>
  <si>
    <t>0217130</t>
  </si>
  <si>
    <t xml:space="preserve">Код Типової програмної класифікації видатків та кредитування місцевих бюджетів
</t>
  </si>
  <si>
    <t xml:space="preserve">Комплексна Програма реформування і розвитку житлово-комунального господарства та благоустрою м.Тернівка на 2023-2026 рр. </t>
  </si>
  <si>
    <t>0459100000</t>
  </si>
  <si>
    <t>Надання загальної середньої освіти  закладами загальної середньої освіти за рахунок коштів місцевого бюджету</t>
  </si>
  <si>
    <t>0913112</t>
  </si>
  <si>
    <t>Служба у справах дітей  Тернівської міської ради</t>
  </si>
  <si>
    <t>0910000</t>
  </si>
  <si>
    <t>0900000</t>
  </si>
  <si>
    <t>0919770</t>
  </si>
  <si>
    <t>в тому числі за рахунок додатковової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</si>
  <si>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1218110</t>
  </si>
  <si>
    <t>0813241</t>
  </si>
  <si>
    <t>1218312</t>
  </si>
  <si>
    <t>8312</t>
  </si>
  <si>
    <t>0512</t>
  </si>
  <si>
    <t>Утилізація відходів</t>
  </si>
  <si>
    <t>Екологічна програма по м.Тернівка на період 2024-2028 роки</t>
  </si>
  <si>
    <t>14.12.2018р.№ 643-41/VIІ (зі змінами)</t>
  </si>
  <si>
    <t xml:space="preserve"> Програма зі створення та ведення містобудівного кадастру м.Тернівка на 2018-2025 роки </t>
  </si>
  <si>
    <t>0217610</t>
  </si>
  <si>
    <t>7610</t>
  </si>
  <si>
    <t>0411</t>
  </si>
  <si>
    <t>Сприяння розвитку малого та середнього підприємництва</t>
  </si>
  <si>
    <t>0217330</t>
  </si>
  <si>
    <t xml:space="preserve">Будівництво інших об'єктів комунальної власності </t>
  </si>
  <si>
    <t>Програма забезпечення безпеки та стійкості критичної інфраструктури Тернівської міської територіальної громади на 2024-2026 роки</t>
  </si>
  <si>
    <t xml:space="preserve"> Забезпечення функціонування підприємств, установ та організацій, що виробляють, виконують та/або надають житлово-комунальні послуги</t>
  </si>
  <si>
    <t>від 10.06.2024 року №676-33/VIII</t>
  </si>
  <si>
    <t>4030</t>
  </si>
  <si>
    <t>0824</t>
  </si>
  <si>
    <t>Забезпечення діяльності бібліотек</t>
  </si>
  <si>
    <t>1113133</t>
  </si>
  <si>
    <t>1014030</t>
  </si>
  <si>
    <t>Комплексна програма соціального захисту та підтримки військовослужбовців, ветеранів, членів їх сімей та членів сімей загиблих (померлих) Захисників та Захисниць України Тернівської територіальної громади на 2025-2027 роки</t>
  </si>
  <si>
    <t>від 29.10.2024 року № 790-37/VIII</t>
  </si>
  <si>
    <t>Програма розвитку цивільного захисту в м.Тернівка на 2024-2028 роки</t>
  </si>
  <si>
    <t>1115031</t>
  </si>
  <si>
    <t xml:space="preserve">Міська цільова
програма фінансової підтримки 
та розвитку комунального закладу
«Ветеранський  центр»
Тернівської міської ради
на2025-2027 роки 
</t>
  </si>
  <si>
    <t>д.6</t>
  </si>
  <si>
    <t>Міська цільова соціальна Програма «Освіта Тернівки до 2027 року"</t>
  </si>
  <si>
    <t>Програма забезпечення громадського порядку та громадської безпеки на території Тернівської міської територіальної громади на 2021-2024 роки, термін дії програми продовжено на 2025 рік</t>
  </si>
  <si>
    <t>21.05.2021 року №132-6/VIІI зі змінами</t>
  </si>
  <si>
    <t xml:space="preserve"> Здійснення соціальної роботи та надання соціальних послуг центрами соціальних служб та центрами надання соціальних послуг особам/сім’ям, які належать до вразливих груп населення та/або перебувають у складних життєвих обставинах</t>
  </si>
  <si>
    <t>Забезпечення молодіжними центрами соціального становлення та розвитку молоді та інші заходи у сфері молодіжної політики</t>
  </si>
  <si>
    <t>Розвиток здібностей у дітей та молоді з фізичної культури та спорту комунальними дитячо-юнацькими спортивними школами</t>
  </si>
  <si>
    <t>Надання комплексу послуг особам/сім’ям у сфері соціального захисту та соціального забезпечення іншими надавачами соціальних послуг</t>
  </si>
  <si>
    <t>8220</t>
  </si>
  <si>
    <t>0218220</t>
  </si>
  <si>
    <t>Заходи та роботи з мобілізаційної підготовки місцевого значення</t>
  </si>
  <si>
    <t>25.02.2022р. № 277-12/VIIІ зі змінами</t>
  </si>
  <si>
    <t>Комплексна програма профілактики правопорушень та боротьби зі злочинністю на території міста на 2022-2024 роки, термін дії програми продовжкно на 2025 рік</t>
  </si>
  <si>
    <t>30.05.2018р. №532-34/VII зі змінами</t>
  </si>
  <si>
    <t>перевірка</t>
  </si>
  <si>
    <t>номер програми     у LOGICA</t>
  </si>
  <si>
    <t xml:space="preserve"> додали пункт в цій програмі</t>
  </si>
  <si>
    <t>1216012</t>
  </si>
  <si>
    <t>6012</t>
  </si>
  <si>
    <t>Забезпечення діяльності з виробництва, транспортування, постачання теплової енергії</t>
  </si>
  <si>
    <t>Заходи із запобігання та ліквідації надзвичайних ситуацій та наслідків стихійного лиха</t>
  </si>
  <si>
    <t>Заступник міського голови</t>
  </si>
  <si>
    <t>Ліля КРИЖАНОВСЬКА</t>
  </si>
  <si>
    <t>1318743</t>
  </si>
  <si>
    <t>8743</t>
  </si>
  <si>
    <t>Заходи із запобігання та ліквідації наслідків надзвичайної ситуації в теплових мережах за рахунок коштів резервного фонду місцевого бюджету</t>
  </si>
  <si>
    <t>№ п/п</t>
  </si>
  <si>
    <t>Секретар міської ради</t>
  </si>
  <si>
    <t>Жанна ШКУТ</t>
  </si>
  <si>
    <t>Розподіл витрат  бюджету Тернівської міської територіальної громади на реалізацію місцевих/регіональних програм у 2026 році</t>
  </si>
  <si>
    <t>Міська цільова програма фінансової підтримки та розвитку комунального некомерційного підприємства «Центр первинної медико-санітарної допомоги м. Тернівки» Тернівської міської ради на 2026-2028 роки</t>
  </si>
  <si>
    <t>0212170</t>
  </si>
  <si>
    <t>2170</t>
  </si>
  <si>
    <t>Міська цільова програма фінансвової підтримки та розвитку комунального некомерційного підприємства "Тернівська центральна міська лікарня" Тернівської міської ради на 2026-2028 роки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</si>
  <si>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здоров’я</t>
  </si>
  <si>
    <t>0763</t>
  </si>
  <si>
    <t>Міська цільова програма "Нагороди" на 2022-2028 роки</t>
  </si>
  <si>
    <t>Програма розвитку земельних відносин, використання та охорони земельна території Тернівської міської територіальної громади на 2026-2028 роки</t>
  </si>
  <si>
    <t>Програма розвитку малого та середнього підприємництва Тернівської міської територіальної громади на 2026-2028 роки</t>
  </si>
  <si>
    <t>Програма сприяння організації призову громадян на військову службу у Збройні Сили України та інші військові формування на 2026-2028 роки</t>
  </si>
  <si>
    <t>Комплексна програма соціального захисту населення Тернівської міської територіальної громади на 2026-2030 роки</t>
  </si>
  <si>
    <t>Міська програма розвитку культури м.Тернівка на 2019-2028 роки</t>
  </si>
  <si>
    <t>17.12.2021р.№ 255-11/VIІІ зі змінами</t>
  </si>
  <si>
    <t>17.12.2021р. № 259-11/VIІІ зі змінами</t>
  </si>
  <si>
    <t>від 29.10.2024 року №791-37/VIII зі змінами</t>
  </si>
  <si>
    <t>0813270</t>
  </si>
  <si>
    <t>Підготовка та реалізація публічних інвестиційних проектів / програм публічних інвестицій за рахунок коштів місцевого бюджету у сфері ветеранської політики</t>
  </si>
  <si>
    <t>Програма зайнятості населення м.Тернівка на 2012-2017 роки, терміну її дії продовжено до 2027 року</t>
  </si>
  <si>
    <t xml:space="preserve">Програма соціального захисту дітей у  місті Тернівці на 2026-2030  роки </t>
  </si>
  <si>
    <t>Міська цільова програма "Фінансової підтримки та розвитку комунального закладу «Тернівський міський молодіжний центр» на 2022-2026 роки, термін діїі продовжено до 2028 року</t>
  </si>
  <si>
    <t>Міська цільова соціальна програма молодіжної політики та національно-патріотичного виховання на 2022–2026 роки, термін діїі продовжено до 2028 року</t>
  </si>
  <si>
    <t>Цільова комплексна програма розвитку фізичної культури і спорту м.Тернівка на 2022-2026 роки, термін діїі продовжено до 2028 року</t>
  </si>
  <si>
    <t>від 29.11.2024 року № 811-38/VIII зі змінами</t>
  </si>
  <si>
    <t xml:space="preserve">нет пункта в програме на 416 400.надо добавить </t>
  </si>
  <si>
    <t>Міська програма відпочинку та оздоровлення дітей м. Тернівка на 2022-2026 роки</t>
  </si>
  <si>
    <t>від 17.04.2024 року № 658-32/VIII зі змінами</t>
  </si>
  <si>
    <t>від 13.10.2022р. № 350-18/VIIІ (зі змінами)</t>
  </si>
  <si>
    <t>від 18.04.2012р. № 323-20/VI   (зі змінами)</t>
  </si>
  <si>
    <t xml:space="preserve">від 26.08.2025 року № 982-43/VIIІ </t>
  </si>
  <si>
    <t xml:space="preserve">від 21.10.2025 року № 1030-44/VIІI </t>
  </si>
  <si>
    <t xml:space="preserve"> від 26.08.2025 року № 995-43/VIII</t>
  </si>
  <si>
    <t xml:space="preserve">від 21.10.2025 року № 1031-44/VIIІ </t>
  </si>
  <si>
    <t>від 17.12.2021р. № 257-11/VIІІ зі змінами</t>
  </si>
  <si>
    <t>від 18.12.2023р.  № 594-28/VIІІ</t>
  </si>
  <si>
    <t>від 26.08.2025 року № 1015-43/VIIІ</t>
  </si>
  <si>
    <t>від 26.08.2025 року № 991-43/VIІІ</t>
  </si>
  <si>
    <t>від 11.09.2024 року № 766-36/VIIІ зі змінами</t>
  </si>
  <si>
    <t xml:space="preserve">від 26.08.2025 року № 1008-43/VIIІ </t>
  </si>
  <si>
    <t>від 10.11.2021 року № 207-10/VIII зі змінами</t>
  </si>
  <si>
    <t>від 17.12.2025 року №  1063-45/VIII</t>
  </si>
  <si>
    <t>Програма "Забезпечення депутатської діяльності депутатів Тернівської міської ради" на 2026 рік</t>
  </si>
  <si>
    <t>від 09.02.2026 року № 1132-46/VIII</t>
  </si>
  <si>
    <t xml:space="preserve">Програма підтримки Сил оборони та Сил  безпеки України на 2026 рік  </t>
  </si>
  <si>
    <t>Програма фінансової підтримки та здійснення внесків до статутного капіталу комунального підприємства "Тернівське житлово-комунальне підприємство" на 2026 рік</t>
  </si>
  <si>
    <t>Програма соціально-економічного  та культурного  розвитку Тернівської міської територіальної громади на 2026 рік</t>
  </si>
  <si>
    <t>1216091</t>
  </si>
  <si>
    <t>6091</t>
  </si>
  <si>
    <t>25.12.2025 року № 1072-45/VІІI зі змінами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</si>
  <si>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 комунального господарства</t>
  </si>
  <si>
    <t xml:space="preserve">до додатку № 6 до рішення міської ради "Про бюджет Тернівської міської територіальної громади на 2026 рік" від 25.12.2025  року №  1075-45/VIII  </t>
  </si>
  <si>
    <t>від 23.02.2026 року № 1096-46/VIII</t>
  </si>
  <si>
    <t>Програма відшкодування різниці в тарифах на комунальні послуги комунальному підприємству «Тернівське житлово-комунальне підприємство» на 2026 рік</t>
  </si>
  <si>
    <t>від 23.02.2026 року № 1097-46/VIII</t>
  </si>
  <si>
    <t xml:space="preserve">Додаток № 3
до  рішення  Тернівської міської ради </t>
  </si>
  <si>
    <t>від 10.03.2026 року  № 1103-47/VIII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</si>
</sst>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9" x14ac:knownFonts="1"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Courier New"/>
      <family val="3"/>
      <charset val="204"/>
    </font>
    <font>
      <sz val="10"/>
      <color indexed="8"/>
      <name val="Arial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5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5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4"/>
      <color theme="1"/>
      <name val="Arial"/>
      <family val="2"/>
      <charset val="204"/>
    </font>
    <font>
      <sz val="15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5"/>
      <color rgb="FFFF0000"/>
      <name val="Times New Roman"/>
      <family val="1"/>
      <charset val="204"/>
    </font>
    <font>
      <sz val="15"/>
      <color rgb="FFFF0000"/>
      <name val="Arial"/>
      <family val="2"/>
      <charset val="204"/>
    </font>
    <font>
      <sz val="14"/>
      <color rgb="FFFF0000"/>
      <name val="Arial"/>
      <family val="2"/>
      <charset val="204"/>
    </font>
    <font>
      <b/>
      <sz val="14"/>
      <color rgb="FFFF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b/>
      <sz val="15"/>
      <color rgb="FFFF0000"/>
      <name val="Times New Roman"/>
      <family val="1"/>
      <charset val="204"/>
    </font>
    <font>
      <b/>
      <u/>
      <sz val="14"/>
      <color rgb="FFFF0000"/>
      <name val="Times New Roman"/>
      <family val="1"/>
      <charset val="204"/>
    </font>
    <font>
      <b/>
      <sz val="15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48"/>
      <name val="Times New Roman"/>
      <family val="1"/>
      <charset val="204"/>
    </font>
    <font>
      <sz val="17"/>
      <name val="Times New Roman"/>
      <family val="1"/>
      <charset val="204"/>
    </font>
    <font>
      <sz val="48"/>
      <color rgb="FFFF0000"/>
      <name val="Times New Roman"/>
      <family val="1"/>
      <charset val="204"/>
    </font>
    <font>
      <b/>
      <u/>
      <sz val="15"/>
      <color rgb="FFFF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i/>
      <sz val="18"/>
      <color rgb="FFFF0000"/>
      <name val="Times New Roman"/>
      <family val="1"/>
      <charset val="204"/>
    </font>
    <font>
      <b/>
      <i/>
      <sz val="18"/>
      <color rgb="FFFF0000"/>
      <name val="Times New Roman"/>
      <family val="1"/>
      <charset val="204"/>
    </font>
    <font>
      <sz val="28"/>
      <color rgb="FFFF0000"/>
      <name val="Times New Roman"/>
      <family val="1"/>
      <charset val="204"/>
    </font>
    <font>
      <b/>
      <sz val="14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" fillId="12" borderId="1" applyNumberFormat="0" applyAlignment="0" applyProtection="0"/>
    <xf numFmtId="0" fontId="4" fillId="6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top"/>
    </xf>
    <xf numFmtId="0" fontId="5" fillId="0" borderId="2" applyNumberFormat="0" applyFill="0" applyAlignment="0" applyProtection="0"/>
    <xf numFmtId="0" fontId="8" fillId="13" borderId="3" applyNumberFormat="0" applyAlignment="0" applyProtection="0"/>
    <xf numFmtId="0" fontId="9" fillId="0" borderId="0" applyNumberFormat="0" applyFill="0" applyBorder="0" applyAlignment="0" applyProtection="0"/>
    <xf numFmtId="0" fontId="2" fillId="0" borderId="0"/>
    <xf numFmtId="0" fontId="11" fillId="0" borderId="0"/>
    <xf numFmtId="0" fontId="10" fillId="0" borderId="0"/>
    <xf numFmtId="0" fontId="11" fillId="14" borderId="4" applyNumberFormat="0" applyAlignment="0" applyProtection="0"/>
    <xf numFmtId="0" fontId="10" fillId="0" borderId="0"/>
    <xf numFmtId="0" fontId="5" fillId="0" borderId="0" applyNumberFormat="0" applyFill="0" applyBorder="0" applyAlignment="0" applyProtection="0"/>
  </cellStyleXfs>
  <cellXfs count="299">
    <xf numFmtId="0" fontId="0" fillId="0" borderId="0" xfId="0"/>
    <xf numFmtId="0" fontId="19" fillId="15" borderId="0" xfId="39" applyFont="1" applyFill="1" applyAlignment="1" applyProtection="1">
      <alignment horizontal="center" vertical="center"/>
    </xf>
    <xf numFmtId="0" fontId="12" fillId="15" borderId="0" xfId="39" applyFont="1" applyFill="1" applyAlignment="1" applyProtection="1">
      <alignment vertical="center" wrapText="1"/>
    </xf>
    <xf numFmtId="0" fontId="12" fillId="15" borderId="0" xfId="39" applyFont="1" applyFill="1" applyAlignment="1" applyProtection="1">
      <alignment vertical="center"/>
      <protection locked="0"/>
    </xf>
    <xf numFmtId="0" fontId="11" fillId="15" borderId="0" xfId="39" applyFont="1" applyFill="1" applyBorder="1" applyAlignment="1" applyProtection="1">
      <alignment vertical="center"/>
      <protection locked="0"/>
    </xf>
    <xf numFmtId="0" fontId="11" fillId="15" borderId="0" xfId="39" applyFont="1" applyFill="1" applyAlignment="1" applyProtection="1">
      <alignment vertical="center"/>
      <protection locked="0"/>
    </xf>
    <xf numFmtId="0" fontId="15" fillId="15" borderId="0" xfId="39" applyFont="1" applyFill="1" applyBorder="1" applyAlignment="1" applyProtection="1">
      <alignment vertical="center"/>
      <protection locked="0"/>
    </xf>
    <xf numFmtId="0" fontId="15" fillId="15" borderId="0" xfId="39" applyFont="1" applyFill="1" applyAlignment="1" applyProtection="1">
      <alignment vertical="center"/>
      <protection locked="0"/>
    </xf>
    <xf numFmtId="0" fontId="17" fillId="15" borderId="0" xfId="39" applyFont="1" applyFill="1" applyBorder="1" applyAlignment="1" applyProtection="1">
      <alignment vertical="center"/>
      <protection locked="0"/>
    </xf>
    <xf numFmtId="0" fontId="17" fillId="15" borderId="0" xfId="39" applyFont="1" applyFill="1" applyAlignment="1" applyProtection="1">
      <alignment vertical="center"/>
      <protection locked="0"/>
    </xf>
    <xf numFmtId="0" fontId="12" fillId="15" borderId="0" xfId="39" applyFont="1" applyFill="1" applyBorder="1" applyAlignment="1" applyProtection="1">
      <alignment vertical="center"/>
      <protection locked="0"/>
    </xf>
    <xf numFmtId="0" fontId="18" fillId="15" borderId="0" xfId="39" applyFont="1" applyFill="1" applyBorder="1" applyAlignment="1" applyProtection="1">
      <alignment vertical="center"/>
      <protection locked="0"/>
    </xf>
    <xf numFmtId="0" fontId="18" fillId="15" borderId="0" xfId="39" applyFont="1" applyFill="1" applyAlignment="1" applyProtection="1">
      <alignment vertical="center"/>
      <protection locked="0"/>
    </xf>
    <xf numFmtId="0" fontId="19" fillId="15" borderId="5" xfId="39" applyFont="1" applyFill="1" applyBorder="1" applyAlignment="1" applyProtection="1">
      <alignment horizontal="center" vertical="center"/>
    </xf>
    <xf numFmtId="0" fontId="11" fillId="15" borderId="6" xfId="39" applyFont="1" applyFill="1" applyBorder="1" applyAlignment="1" applyProtection="1">
      <alignment vertical="center"/>
      <protection locked="0"/>
    </xf>
    <xf numFmtId="0" fontId="11" fillId="15" borderId="5" xfId="39" applyFont="1" applyFill="1" applyBorder="1" applyAlignment="1" applyProtection="1">
      <alignment vertical="center"/>
      <protection locked="0"/>
    </xf>
    <xf numFmtId="0" fontId="11" fillId="15" borderId="0" xfId="0" applyNumberFormat="1" applyFont="1" applyFill="1" applyBorder="1" applyAlignment="1" applyProtection="1"/>
    <xf numFmtId="0" fontId="11" fillId="15" borderId="0" xfId="0" applyFont="1" applyFill="1" applyBorder="1"/>
    <xf numFmtId="0" fontId="14" fillId="15" borderId="5" xfId="39" applyFont="1" applyFill="1" applyBorder="1" applyAlignment="1" applyProtection="1">
      <alignment vertical="center" wrapText="1"/>
    </xf>
    <xf numFmtId="0" fontId="12" fillId="15" borderId="5" xfId="39" applyFont="1" applyFill="1" applyBorder="1" applyAlignment="1" applyProtection="1">
      <alignment horizontal="center" vertical="center"/>
      <protection locked="0"/>
    </xf>
    <xf numFmtId="0" fontId="19" fillId="15" borderId="0" xfId="39" applyFont="1" applyFill="1" applyBorder="1" applyAlignment="1" applyProtection="1">
      <alignment horizontal="center" vertical="center"/>
    </xf>
    <xf numFmtId="0" fontId="16" fillId="15" borderId="0" xfId="0" applyFont="1" applyFill="1" applyAlignment="1">
      <alignment horizontal="left" vertical="center"/>
    </xf>
    <xf numFmtId="0" fontId="19" fillId="15" borderId="0" xfId="39" applyFont="1" applyFill="1" applyBorder="1" applyAlignment="1" applyProtection="1">
      <alignment horizontal="center" vertical="center"/>
      <protection locked="0"/>
    </xf>
    <xf numFmtId="0" fontId="16" fillId="15" borderId="0" xfId="39" applyFont="1" applyFill="1" applyBorder="1" applyAlignment="1" applyProtection="1">
      <alignment vertical="center"/>
      <protection locked="0"/>
    </xf>
    <xf numFmtId="0" fontId="16" fillId="15" borderId="0" xfId="0" applyFont="1" applyFill="1" applyBorder="1"/>
    <xf numFmtId="0" fontId="12" fillId="15" borderId="0" xfId="39" applyFont="1" applyFill="1" applyBorder="1" applyAlignment="1" applyProtection="1">
      <alignment vertical="center" wrapText="1"/>
    </xf>
    <xf numFmtId="3" fontId="13" fillId="0" borderId="5" xfId="39" applyNumberFormat="1" applyFont="1" applyFill="1" applyBorder="1" applyAlignment="1">
      <alignment horizontal="center" vertical="center"/>
    </xf>
    <xf numFmtId="0" fontId="11" fillId="0" borderId="0" xfId="39" applyFont="1" applyFill="1" applyAlignment="1" applyProtection="1">
      <alignment vertical="center"/>
      <protection locked="0"/>
    </xf>
    <xf numFmtId="0" fontId="20" fillId="0" borderId="0" xfId="39" applyFont="1" applyFill="1" applyAlignment="1" applyProtection="1">
      <alignment horizontal="center" vertical="center"/>
      <protection locked="0"/>
    </xf>
    <xf numFmtId="0" fontId="22" fillId="0" borderId="0" xfId="39" applyFont="1" applyFill="1" applyBorder="1" applyAlignment="1" applyProtection="1">
      <alignment horizontal="center" vertical="center"/>
      <protection locked="0"/>
    </xf>
    <xf numFmtId="0" fontId="20" fillId="0" borderId="0" xfId="39" applyFont="1" applyFill="1" applyBorder="1" applyAlignment="1" applyProtection="1">
      <alignment horizontal="center" vertical="center"/>
      <protection locked="0"/>
    </xf>
    <xf numFmtId="0" fontId="21" fillId="0" borderId="0" xfId="39" applyFont="1" applyFill="1" applyBorder="1" applyAlignment="1" applyProtection="1">
      <alignment horizontal="center" vertical="center"/>
      <protection locked="0"/>
    </xf>
    <xf numFmtId="3" fontId="21" fillId="0" borderId="0" xfId="39" applyNumberFormat="1" applyFont="1" applyFill="1" applyBorder="1" applyAlignment="1" applyProtection="1">
      <alignment horizontal="center" vertical="center"/>
      <protection locked="0"/>
    </xf>
    <xf numFmtId="0" fontId="21" fillId="0" borderId="0" xfId="39" applyFont="1" applyFill="1" applyAlignment="1" applyProtection="1">
      <alignment horizontal="center" vertical="center"/>
      <protection locked="0"/>
    </xf>
    <xf numFmtId="0" fontId="15" fillId="16" borderId="0" xfId="39" applyFont="1" applyFill="1" applyBorder="1" applyAlignment="1" applyProtection="1">
      <alignment vertical="center"/>
      <protection locked="0"/>
    </xf>
    <xf numFmtId="0" fontId="15" fillId="16" borderId="0" xfId="39" applyFont="1" applyFill="1" applyAlignment="1" applyProtection="1">
      <alignment vertical="center"/>
      <protection locked="0"/>
    </xf>
    <xf numFmtId="1" fontId="16" fillId="0" borderId="0" xfId="0" applyNumberFormat="1" applyFont="1" applyFill="1" applyAlignment="1">
      <alignment horizontal="left" vertical="center"/>
    </xf>
    <xf numFmtId="3" fontId="14" fillId="0" borderId="5" xfId="39" applyNumberFormat="1" applyFont="1" applyFill="1" applyBorder="1" applyAlignment="1" applyProtection="1">
      <alignment horizontal="center" vertical="center"/>
      <protection locked="0"/>
    </xf>
    <xf numFmtId="0" fontId="25" fillId="15" borderId="0" xfId="0" applyNumberFormat="1" applyFont="1" applyFill="1" applyBorder="1" applyAlignment="1" applyProtection="1"/>
    <xf numFmtId="0" fontId="25" fillId="15" borderId="0" xfId="0" applyFont="1" applyFill="1" applyBorder="1"/>
    <xf numFmtId="0" fontId="25" fillId="15" borderId="6" xfId="0" applyFont="1" applyFill="1" applyBorder="1"/>
    <xf numFmtId="0" fontId="25" fillId="15" borderId="5" xfId="0" applyFont="1" applyFill="1" applyBorder="1"/>
    <xf numFmtId="0" fontId="12" fillId="0" borderId="11" xfId="39" applyFont="1" applyFill="1" applyBorder="1" applyAlignment="1" applyProtection="1">
      <alignment horizontal="center" vertical="center" wrapText="1"/>
    </xf>
    <xf numFmtId="0" fontId="15" fillId="0" borderId="0" xfId="39" applyFont="1" applyFill="1" applyBorder="1" applyAlignment="1" applyProtection="1">
      <alignment vertical="center"/>
      <protection locked="0"/>
    </xf>
    <xf numFmtId="0" fontId="15" fillId="0" borderId="0" xfId="39" applyFont="1" applyFill="1" applyAlignment="1" applyProtection="1">
      <alignment vertical="center"/>
      <protection locked="0"/>
    </xf>
    <xf numFmtId="49" fontId="19" fillId="0" borderId="5" xfId="0" applyNumberFormat="1" applyFont="1" applyFill="1" applyBorder="1" applyAlignment="1">
      <alignment horizontal="center" vertical="center"/>
    </xf>
    <xf numFmtId="0" fontId="17" fillId="0" borderId="0" xfId="39" applyFont="1" applyFill="1" applyBorder="1" applyAlignment="1" applyProtection="1">
      <alignment vertical="center"/>
      <protection locked="0"/>
    </xf>
    <xf numFmtId="0" fontId="17" fillId="0" borderId="0" xfId="39" applyFont="1" applyFill="1" applyAlignment="1" applyProtection="1">
      <alignment vertical="center"/>
      <protection locked="0"/>
    </xf>
    <xf numFmtId="0" fontId="25" fillId="0" borderId="0" xfId="0" applyNumberFormat="1" applyFont="1" applyFill="1" applyBorder="1" applyAlignment="1" applyProtection="1"/>
    <xf numFmtId="0" fontId="25" fillId="0" borderId="0" xfId="0" applyFont="1" applyFill="1" applyBorder="1"/>
    <xf numFmtId="0" fontId="11" fillId="0" borderId="0" xfId="39" applyFont="1" applyFill="1" applyBorder="1" applyAlignment="1" applyProtection="1">
      <alignment vertical="center"/>
      <protection locked="0"/>
    </xf>
    <xf numFmtId="0" fontId="24" fillId="0" borderId="0" xfId="39" applyFont="1" applyFill="1" applyBorder="1" applyAlignment="1" applyProtection="1">
      <alignment vertical="center"/>
      <protection locked="0"/>
    </xf>
    <xf numFmtId="0" fontId="24" fillId="0" borderId="0" xfId="39" applyFont="1" applyFill="1" applyAlignment="1" applyProtection="1">
      <alignment vertical="center"/>
      <protection locked="0"/>
    </xf>
    <xf numFmtId="0" fontId="15" fillId="0" borderId="0" xfId="39" applyFont="1" applyFill="1" applyBorder="1" applyAlignment="1" applyProtection="1">
      <alignment horizontal="center" vertical="center"/>
      <protection locked="0"/>
    </xf>
    <xf numFmtId="0" fontId="15" fillId="0" borderId="0" xfId="39" applyFont="1" applyFill="1" applyAlignment="1" applyProtection="1">
      <alignment horizontal="center" vertical="center"/>
      <protection locked="0"/>
    </xf>
    <xf numFmtId="0" fontId="24" fillId="15" borderId="0" xfId="39" applyFont="1" applyFill="1" applyBorder="1" applyAlignment="1" applyProtection="1">
      <alignment vertical="center"/>
      <protection locked="0"/>
    </xf>
    <xf numFmtId="0" fontId="24" fillId="15" borderId="0" xfId="39" applyFont="1" applyFill="1" applyAlignment="1" applyProtection="1">
      <alignment vertical="center"/>
      <protection locked="0"/>
    </xf>
    <xf numFmtId="0" fontId="25" fillId="15" borderId="0" xfId="39" applyFont="1" applyFill="1" applyBorder="1" applyAlignment="1" applyProtection="1">
      <alignment vertical="center"/>
      <protection locked="0"/>
    </xf>
    <xf numFmtId="0" fontId="25" fillId="0" borderId="0" xfId="39" applyFont="1" applyFill="1" applyBorder="1" applyAlignment="1" applyProtection="1">
      <alignment vertical="center"/>
      <protection locked="0"/>
    </xf>
    <xf numFmtId="3" fontId="23" fillId="0" borderId="5" xfId="39" applyNumberFormat="1" applyFont="1" applyFill="1" applyBorder="1" applyAlignment="1">
      <alignment horizontal="center" vertical="center"/>
    </xf>
    <xf numFmtId="0" fontId="27" fillId="0" borderId="0" xfId="39" applyFont="1" applyFill="1" applyAlignment="1" applyProtection="1">
      <alignment horizontal="center" vertical="center"/>
    </xf>
    <xf numFmtId="0" fontId="28" fillId="0" borderId="0" xfId="39" applyFont="1" applyFill="1" applyAlignment="1" applyProtection="1">
      <alignment vertical="center" wrapText="1"/>
    </xf>
    <xf numFmtId="0" fontId="28" fillId="0" borderId="0" xfId="39" applyFont="1" applyFill="1" applyAlignment="1" applyProtection="1">
      <alignment vertical="center"/>
      <protection locked="0"/>
    </xf>
    <xf numFmtId="0" fontId="28" fillId="0" borderId="0" xfId="39" applyFont="1" applyFill="1" applyAlignment="1" applyProtection="1">
      <alignment horizontal="center" vertical="center"/>
      <protection locked="0"/>
    </xf>
    <xf numFmtId="0" fontId="26" fillId="0" borderId="0" xfId="0" applyFont="1" applyFill="1" applyAlignment="1">
      <alignment vertical="center"/>
    </xf>
    <xf numFmtId="0" fontId="29" fillId="0" borderId="0" xfId="39" applyFont="1" applyFill="1" applyBorder="1" applyAlignment="1" applyProtection="1">
      <alignment vertical="center"/>
      <protection locked="0"/>
    </xf>
    <xf numFmtId="49" fontId="27" fillId="0" borderId="10" xfId="40" applyNumberFormat="1" applyFont="1" applyFill="1" applyBorder="1" applyAlignment="1" applyProtection="1">
      <alignment horizontal="center" vertical="center"/>
    </xf>
    <xf numFmtId="0" fontId="27" fillId="0" borderId="0" xfId="40" applyNumberFormat="1" applyFont="1" applyFill="1" applyAlignment="1" applyProtection="1">
      <alignment horizontal="center" vertical="center"/>
    </xf>
    <xf numFmtId="0" fontId="28" fillId="0" borderId="0" xfId="40" applyNumberFormat="1" applyFont="1" applyFill="1" applyAlignment="1" applyProtection="1"/>
    <xf numFmtId="0" fontId="28" fillId="0" borderId="0" xfId="40" applyNumberFormat="1" applyFont="1" applyFill="1" applyAlignment="1" applyProtection="1">
      <alignment horizontal="center" vertical="center"/>
    </xf>
    <xf numFmtId="0" fontId="29" fillId="0" borderId="0" xfId="39" applyFont="1" applyFill="1" applyAlignment="1" applyProtection="1">
      <alignment vertical="center"/>
      <protection locked="0"/>
    </xf>
    <xf numFmtId="1" fontId="26" fillId="0" borderId="0" xfId="0" applyNumberFormat="1" applyFont="1" applyFill="1" applyAlignment="1">
      <alignment horizontal="center" vertical="center"/>
    </xf>
    <xf numFmtId="0" fontId="26" fillId="0" borderId="0" xfId="0" applyFont="1" applyFill="1" applyAlignment="1">
      <alignment wrapText="1"/>
    </xf>
    <xf numFmtId="0" fontId="30" fillId="0" borderId="0" xfId="40" applyNumberFormat="1" applyFont="1" applyFill="1" applyBorder="1" applyAlignment="1" applyProtection="1">
      <alignment horizontal="center" vertical="center" wrapText="1"/>
    </xf>
    <xf numFmtId="0" fontId="31" fillId="0" borderId="0" xfId="40" applyNumberFormat="1" applyFont="1" applyFill="1" applyBorder="1" applyAlignment="1" applyProtection="1">
      <alignment horizontal="center" vertical="top" wrapText="1"/>
    </xf>
    <xf numFmtId="0" fontId="31" fillId="0" borderId="0" xfId="40" applyNumberFormat="1" applyFont="1" applyFill="1" applyBorder="1" applyAlignment="1" applyProtection="1">
      <alignment horizontal="center" vertical="center" wrapText="1"/>
    </xf>
    <xf numFmtId="0" fontId="23" fillId="0" borderId="0" xfId="40" applyNumberFormat="1" applyFont="1" applyFill="1" applyBorder="1" applyAlignment="1" applyProtection="1">
      <alignment horizontal="center" vertical="center" wrapText="1"/>
    </xf>
    <xf numFmtId="0" fontId="26" fillId="0" borderId="0" xfId="0" applyNumberFormat="1" applyFont="1" applyFill="1" applyBorder="1" applyAlignment="1" applyProtection="1">
      <alignment horizontal="center" vertical="center"/>
    </xf>
    <xf numFmtId="49" fontId="27" fillId="0" borderId="5" xfId="39" applyNumberFormat="1" applyFont="1" applyFill="1" applyBorder="1" applyAlignment="1" applyProtection="1">
      <alignment horizontal="center" vertical="center" wrapText="1"/>
    </xf>
    <xf numFmtId="49" fontId="28" fillId="0" borderId="5" xfId="39" applyNumberFormat="1" applyFont="1" applyFill="1" applyBorder="1" applyAlignment="1" applyProtection="1">
      <alignment horizontal="left" vertical="center" wrapText="1"/>
    </xf>
    <xf numFmtId="0" fontId="31" fillId="0" borderId="11" xfId="39" applyFont="1" applyFill="1" applyBorder="1" applyAlignment="1" applyProtection="1">
      <alignment horizontal="center" vertical="center" wrapText="1"/>
    </xf>
    <xf numFmtId="3" fontId="23" fillId="0" borderId="5" xfId="39" applyNumberFormat="1" applyFont="1" applyFill="1" applyBorder="1" applyAlignment="1" applyProtection="1">
      <alignment horizontal="center" vertical="center" wrapText="1"/>
    </xf>
    <xf numFmtId="4" fontId="32" fillId="0" borderId="0" xfId="39" applyNumberFormat="1" applyFont="1" applyFill="1" applyBorder="1" applyAlignment="1" applyProtection="1">
      <alignment vertical="center"/>
      <protection locked="0"/>
    </xf>
    <xf numFmtId="0" fontId="32" fillId="0" borderId="0" xfId="39" applyFont="1" applyFill="1" applyBorder="1" applyAlignment="1" applyProtection="1">
      <alignment vertical="center"/>
      <protection locked="0"/>
    </xf>
    <xf numFmtId="0" fontId="27" fillId="0" borderId="5" xfId="39" applyFont="1" applyFill="1" applyBorder="1" applyAlignment="1" applyProtection="1">
      <alignment horizontal="center" vertical="center" wrapText="1"/>
    </xf>
    <xf numFmtId="0" fontId="28" fillId="0" borderId="5" xfId="39" applyFont="1" applyFill="1" applyBorder="1" applyAlignment="1" applyProtection="1">
      <alignment horizontal="center" vertical="center" wrapText="1"/>
    </xf>
    <xf numFmtId="0" fontId="28" fillId="0" borderId="11" xfId="39" applyFont="1" applyFill="1" applyBorder="1" applyAlignment="1" applyProtection="1">
      <alignment horizontal="center" vertical="center"/>
    </xf>
    <xf numFmtId="3" fontId="23" fillId="0" borderId="5" xfId="39" applyNumberFormat="1" applyFont="1" applyFill="1" applyBorder="1" applyAlignment="1" applyProtection="1">
      <alignment horizontal="center" vertical="center"/>
    </xf>
    <xf numFmtId="49" fontId="30" fillId="0" borderId="5" xfId="39" applyNumberFormat="1" applyFont="1" applyFill="1" applyBorder="1" applyAlignment="1" applyProtection="1">
      <alignment horizontal="center" vertical="center" wrapText="1"/>
    </xf>
    <xf numFmtId="0" fontId="33" fillId="0" borderId="5" xfId="39" applyFont="1" applyFill="1" applyBorder="1" applyAlignment="1">
      <alignment horizontal="center" vertical="center" wrapText="1"/>
    </xf>
    <xf numFmtId="49" fontId="27" fillId="0" borderId="5" xfId="0" applyNumberFormat="1" applyFont="1" applyFill="1" applyBorder="1" applyAlignment="1">
      <alignment horizontal="center" vertical="center"/>
    </xf>
    <xf numFmtId="49" fontId="28" fillId="0" borderId="5" xfId="0" applyNumberFormat="1" applyFont="1" applyFill="1" applyBorder="1" applyAlignment="1">
      <alignment wrapText="1"/>
    </xf>
    <xf numFmtId="3" fontId="26" fillId="0" borderId="5" xfId="39" applyNumberFormat="1" applyFont="1" applyFill="1" applyBorder="1" applyAlignment="1" applyProtection="1">
      <alignment horizontal="center" vertical="center" wrapText="1"/>
    </xf>
    <xf numFmtId="3" fontId="26" fillId="0" borderId="5" xfId="39" applyNumberFormat="1" applyFont="1" applyFill="1" applyBorder="1" applyAlignment="1">
      <alignment horizontal="center" vertical="center"/>
    </xf>
    <xf numFmtId="49" fontId="28" fillId="0" borderId="5" xfId="0" applyNumberFormat="1" applyFont="1" applyFill="1" applyBorder="1" applyAlignment="1">
      <alignment horizontal="left" vertical="center" wrapText="1"/>
    </xf>
    <xf numFmtId="4" fontId="34" fillId="0" borderId="0" xfId="39" applyNumberFormat="1" applyFont="1" applyFill="1" applyBorder="1" applyAlignment="1" applyProtection="1">
      <alignment vertical="center"/>
      <protection locked="0"/>
    </xf>
    <xf numFmtId="0" fontId="35" fillId="0" borderId="0" xfId="39" applyFont="1" applyFill="1" applyBorder="1" applyAlignment="1" applyProtection="1">
      <alignment vertical="center"/>
      <protection locked="0"/>
    </xf>
    <xf numFmtId="3" fontId="27" fillId="0" borderId="5" xfId="0" applyNumberFormat="1" applyFont="1" applyFill="1" applyBorder="1" applyAlignment="1">
      <alignment horizontal="center" vertical="center"/>
    </xf>
    <xf numFmtId="0" fontId="34" fillId="0" borderId="0" xfId="39" applyFont="1" applyFill="1" applyBorder="1" applyAlignment="1" applyProtection="1">
      <alignment vertical="center"/>
      <protection locked="0"/>
    </xf>
    <xf numFmtId="0" fontId="36" fillId="0" borderId="11" xfId="39" applyFont="1" applyFill="1" applyBorder="1" applyAlignment="1" applyProtection="1">
      <alignment horizontal="center" vertical="center"/>
    </xf>
    <xf numFmtId="49" fontId="33" fillId="0" borderId="5" xfId="39" applyNumberFormat="1" applyFont="1" applyFill="1" applyBorder="1" applyAlignment="1" applyProtection="1">
      <alignment horizontal="center" vertical="center" wrapText="1"/>
    </xf>
    <xf numFmtId="0" fontId="28" fillId="0" borderId="5" xfId="0" applyFont="1" applyFill="1" applyBorder="1" applyAlignment="1">
      <alignment horizontal="left" vertical="center" wrapText="1"/>
    </xf>
    <xf numFmtId="2" fontId="28" fillId="0" borderId="5" xfId="0" applyNumberFormat="1" applyFont="1" applyFill="1" applyBorder="1" applyAlignment="1">
      <alignment horizontal="left" wrapText="1"/>
    </xf>
    <xf numFmtId="0" fontId="28" fillId="0" borderId="5" xfId="0" applyNumberFormat="1" applyFont="1" applyFill="1" applyBorder="1" applyAlignment="1">
      <alignment horizontal="left" vertical="center" wrapText="1"/>
    </xf>
    <xf numFmtId="0" fontId="37" fillId="0" borderId="5" xfId="39" applyFont="1" applyFill="1" applyBorder="1" applyAlignment="1">
      <alignment horizontal="center" vertical="center" wrapText="1"/>
    </xf>
    <xf numFmtId="0" fontId="28" fillId="0" borderId="11" xfId="39" applyFont="1" applyFill="1" applyBorder="1" applyAlignment="1" applyProtection="1">
      <alignment horizontal="center" vertical="center" wrapText="1"/>
    </xf>
    <xf numFmtId="0" fontId="28" fillId="0" borderId="5" xfId="0" applyFont="1" applyFill="1" applyBorder="1" applyAlignment="1">
      <alignment wrapText="1"/>
    </xf>
    <xf numFmtId="4" fontId="28" fillId="0" borderId="0" xfId="39" applyNumberFormat="1" applyFont="1" applyFill="1" applyBorder="1" applyAlignment="1" applyProtection="1">
      <alignment vertical="center"/>
      <protection locked="0"/>
    </xf>
    <xf numFmtId="0" fontId="28" fillId="0" borderId="0" xfId="39" applyFont="1" applyFill="1" applyBorder="1" applyAlignment="1" applyProtection="1">
      <alignment vertical="center"/>
      <protection locked="0"/>
    </xf>
    <xf numFmtId="49" fontId="30" fillId="0" borderId="5" xfId="0" applyNumberFormat="1" applyFont="1" applyFill="1" applyBorder="1" applyAlignment="1">
      <alignment horizontal="center" vertical="center"/>
    </xf>
    <xf numFmtId="49" fontId="30" fillId="0" borderId="8" xfId="0" applyNumberFormat="1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left" wrapText="1"/>
    </xf>
    <xf numFmtId="4" fontId="23" fillId="0" borderId="5" xfId="39" applyNumberFormat="1" applyFont="1" applyFill="1" applyBorder="1" applyAlignment="1">
      <alignment horizontal="center" vertical="center"/>
    </xf>
    <xf numFmtId="0" fontId="28" fillId="0" borderId="5" xfId="39" applyFont="1" applyFill="1" applyBorder="1" applyAlignment="1">
      <alignment horizontal="left" vertical="center" wrapText="1"/>
    </xf>
    <xf numFmtId="0" fontId="28" fillId="0" borderId="5" xfId="0" applyNumberFormat="1" applyFont="1" applyFill="1" applyBorder="1" applyAlignment="1">
      <alignment wrapText="1"/>
    </xf>
    <xf numFmtId="49" fontId="39" fillId="0" borderId="5" xfId="0" applyNumberFormat="1" applyFont="1" applyFill="1" applyBorder="1" applyAlignment="1">
      <alignment horizontal="center" vertical="center"/>
    </xf>
    <xf numFmtId="2" fontId="28" fillId="0" borderId="11" xfId="39" applyNumberFormat="1" applyFont="1" applyFill="1" applyBorder="1" applyAlignment="1" applyProtection="1">
      <alignment horizontal="center" vertical="center" wrapText="1"/>
    </xf>
    <xf numFmtId="2" fontId="31" fillId="0" borderId="11" xfId="39" applyNumberFormat="1" applyFont="1" applyFill="1" applyBorder="1" applyAlignment="1" applyProtection="1">
      <alignment horizontal="center" vertical="center" wrapText="1"/>
    </xf>
    <xf numFmtId="0" fontId="33" fillId="0" borderId="5" xfId="0" applyNumberFormat="1" applyFont="1" applyFill="1" applyBorder="1" applyAlignment="1">
      <alignment horizontal="center" vertical="center" wrapText="1"/>
    </xf>
    <xf numFmtId="49" fontId="28" fillId="0" borderId="5" xfId="0" applyNumberFormat="1" applyFont="1" applyFill="1" applyBorder="1" applyAlignment="1">
      <alignment horizontal="left" wrapText="1"/>
    </xf>
    <xf numFmtId="0" fontId="32" fillId="0" borderId="11" xfId="39" applyFont="1" applyFill="1" applyBorder="1" applyAlignment="1" applyProtection="1">
      <alignment vertical="center"/>
      <protection locked="0"/>
    </xf>
    <xf numFmtId="0" fontId="28" fillId="0" borderId="5" xfId="0" applyNumberFormat="1" applyFont="1" applyFill="1" applyBorder="1" applyAlignment="1">
      <alignment vertical="center" wrapText="1"/>
    </xf>
    <xf numFmtId="49" fontId="28" fillId="0" borderId="5" xfId="0" applyNumberFormat="1" applyFont="1" applyFill="1" applyBorder="1" applyAlignment="1">
      <alignment vertical="center" wrapText="1"/>
    </xf>
    <xf numFmtId="0" fontId="37" fillId="0" borderId="5" xfId="39" applyFont="1" applyFill="1" applyBorder="1" applyAlignment="1">
      <alignment horizontal="left" vertical="center" wrapText="1"/>
    </xf>
    <xf numFmtId="4" fontId="40" fillId="0" borderId="0" xfId="39" applyNumberFormat="1" applyFont="1" applyFill="1" applyBorder="1" applyAlignment="1" applyProtection="1">
      <alignment vertical="center"/>
      <protection locked="0"/>
    </xf>
    <xf numFmtId="0" fontId="40" fillId="0" borderId="0" xfId="39" applyFont="1" applyFill="1" applyBorder="1" applyAlignment="1" applyProtection="1">
      <alignment vertical="center"/>
      <protection locked="0"/>
    </xf>
    <xf numFmtId="0" fontId="28" fillId="0" borderId="5" xfId="39" applyFont="1" applyFill="1" applyBorder="1" applyAlignment="1" applyProtection="1">
      <alignment vertical="center"/>
      <protection locked="0"/>
    </xf>
    <xf numFmtId="49" fontId="27" fillId="0" borderId="10" xfId="0" applyNumberFormat="1" applyFont="1" applyFill="1" applyBorder="1" applyAlignment="1">
      <alignment horizontal="center" vertical="center"/>
    </xf>
    <xf numFmtId="0" fontId="33" fillId="0" borderId="5" xfId="0" applyFont="1" applyFill="1" applyBorder="1" applyAlignment="1">
      <alignment horizontal="center" wrapText="1"/>
    </xf>
    <xf numFmtId="4" fontId="32" fillId="0" borderId="0" xfId="39" applyNumberFormat="1" applyFont="1" applyFill="1" applyBorder="1" applyAlignment="1" applyProtection="1">
      <alignment horizontal="center" vertical="center"/>
      <protection locked="0"/>
    </xf>
    <xf numFmtId="0" fontId="32" fillId="0" borderId="0" xfId="39" applyFont="1" applyFill="1" applyBorder="1" applyAlignment="1" applyProtection="1">
      <alignment horizontal="center" vertical="center"/>
      <protection locked="0"/>
    </xf>
    <xf numFmtId="2" fontId="38" fillId="0" borderId="5" xfId="0" applyNumberFormat="1" applyFont="1" applyFill="1" applyBorder="1" applyAlignment="1">
      <alignment horizontal="left" vertical="center" wrapText="1"/>
    </xf>
    <xf numFmtId="0" fontId="27" fillId="0" borderId="5" xfId="39" applyFont="1" applyFill="1" applyBorder="1" applyAlignment="1" applyProtection="1">
      <alignment horizontal="center" vertical="center"/>
    </xf>
    <xf numFmtId="0" fontId="33" fillId="0" borderId="5" xfId="39" applyFont="1" applyFill="1" applyBorder="1" applyAlignment="1" applyProtection="1">
      <alignment horizontal="center" vertical="center" wrapText="1"/>
    </xf>
    <xf numFmtId="0" fontId="28" fillId="0" borderId="11" xfId="39" applyFont="1" applyFill="1" applyBorder="1" applyAlignment="1" applyProtection="1">
      <alignment horizontal="center" vertical="center"/>
      <protection locked="0"/>
    </xf>
    <xf numFmtId="49" fontId="27" fillId="0" borderId="5" xfId="39" applyNumberFormat="1" applyFont="1" applyFill="1" applyBorder="1" applyAlignment="1" applyProtection="1">
      <alignment horizontal="center" vertical="center"/>
    </xf>
    <xf numFmtId="3" fontId="26" fillId="0" borderId="5" xfId="39" applyNumberFormat="1" applyFont="1" applyFill="1" applyBorder="1" applyAlignment="1" applyProtection="1">
      <alignment horizontal="center" vertical="center"/>
      <protection locked="0"/>
    </xf>
    <xf numFmtId="0" fontId="29" fillId="0" borderId="0" xfId="0" applyNumberFormat="1" applyFont="1" applyFill="1" applyBorder="1" applyAlignment="1" applyProtection="1"/>
    <xf numFmtId="0" fontId="28" fillId="0" borderId="5" xfId="39" applyFont="1" applyFill="1" applyBorder="1" applyAlignment="1" applyProtection="1">
      <alignment vertical="center" wrapText="1"/>
    </xf>
    <xf numFmtId="0" fontId="28" fillId="0" borderId="11" xfId="39" applyFont="1" applyFill="1" applyBorder="1" applyAlignment="1" applyProtection="1">
      <alignment vertical="center"/>
      <protection locked="0"/>
    </xf>
    <xf numFmtId="0" fontId="38" fillId="0" borderId="5" xfId="0" applyFont="1" applyFill="1" applyBorder="1" applyAlignment="1">
      <alignment horizontal="left" vertical="center" wrapText="1"/>
    </xf>
    <xf numFmtId="49" fontId="27" fillId="16" borderId="5" xfId="0" applyNumberFormat="1" applyFont="1" applyFill="1" applyBorder="1" applyAlignment="1">
      <alignment horizontal="center" vertical="center"/>
    </xf>
    <xf numFmtId="49" fontId="41" fillId="0" borderId="5" xfId="0" applyNumberFormat="1" applyFont="1" applyFill="1" applyBorder="1" applyAlignment="1">
      <alignment horizontal="center" vertical="center"/>
    </xf>
    <xf numFmtId="49" fontId="42" fillId="0" borderId="5" xfId="0" applyNumberFormat="1" applyFont="1" applyFill="1" applyBorder="1" applyAlignment="1">
      <alignment horizontal="center" vertical="center"/>
    </xf>
    <xf numFmtId="2" fontId="43" fillId="0" borderId="5" xfId="0" applyNumberFormat="1" applyFont="1" applyFill="1" applyBorder="1" applyAlignment="1">
      <alignment horizontal="left" vertical="center" wrapText="1"/>
    </xf>
    <xf numFmtId="0" fontId="44" fillId="0" borderId="11" xfId="39" applyFont="1" applyFill="1" applyBorder="1" applyAlignment="1" applyProtection="1">
      <alignment horizontal="center" vertical="center" wrapText="1"/>
    </xf>
    <xf numFmtId="3" fontId="45" fillId="0" borderId="5" xfId="39" applyNumberFormat="1" applyFont="1" applyFill="1" applyBorder="1" applyAlignment="1">
      <alignment horizontal="center" vertical="center"/>
    </xf>
    <xf numFmtId="4" fontId="24" fillId="0" borderId="0" xfId="39" applyNumberFormat="1" applyFont="1" applyFill="1" applyBorder="1" applyAlignment="1" applyProtection="1">
      <alignment vertical="center"/>
      <protection locked="0"/>
    </xf>
    <xf numFmtId="49" fontId="46" fillId="0" borderId="5" xfId="39" applyNumberFormat="1" applyFont="1" applyFill="1" applyBorder="1" applyAlignment="1" applyProtection="1">
      <alignment horizontal="center" vertical="center" wrapText="1"/>
    </xf>
    <xf numFmtId="49" fontId="46" fillId="0" borderId="5" xfId="0" applyNumberFormat="1" applyFont="1" applyFill="1" applyBorder="1" applyAlignment="1">
      <alignment horizontal="center" vertical="center"/>
    </xf>
    <xf numFmtId="49" fontId="46" fillId="0" borderId="8" xfId="0" applyNumberFormat="1" applyFont="1" applyFill="1" applyBorder="1" applyAlignment="1">
      <alignment horizontal="center" vertical="center" wrapText="1"/>
    </xf>
    <xf numFmtId="0" fontId="47" fillId="0" borderId="5" xfId="39" applyFont="1" applyFill="1" applyBorder="1" applyAlignment="1">
      <alignment horizontal="center" vertical="center" wrapText="1"/>
    </xf>
    <xf numFmtId="0" fontId="20" fillId="0" borderId="11" xfId="39" applyFont="1" applyFill="1" applyBorder="1" applyAlignment="1" applyProtection="1">
      <alignment horizontal="center" vertical="center" wrapText="1"/>
    </xf>
    <xf numFmtId="3" fontId="21" fillId="0" borderId="5" xfId="39" applyNumberFormat="1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wrapText="1"/>
    </xf>
    <xf numFmtId="3" fontId="21" fillId="0" borderId="5" xfId="39" applyNumberFormat="1" applyFont="1" applyFill="1" applyBorder="1" applyAlignment="1" applyProtection="1">
      <alignment horizontal="center" vertical="center" wrapText="1"/>
    </xf>
    <xf numFmtId="0" fontId="47" fillId="0" borderId="5" xfId="0" applyFont="1" applyFill="1" applyBorder="1" applyAlignment="1">
      <alignment horizontal="center" wrapText="1"/>
    </xf>
    <xf numFmtId="3" fontId="45" fillId="0" borderId="5" xfId="39" applyNumberFormat="1" applyFont="1" applyFill="1" applyBorder="1" applyAlignment="1" applyProtection="1">
      <alignment horizontal="center" vertical="center" wrapText="1"/>
    </xf>
    <xf numFmtId="2" fontId="20" fillId="0" borderId="5" xfId="0" applyNumberFormat="1" applyFont="1" applyFill="1" applyBorder="1" applyAlignment="1">
      <alignment horizontal="left" wrapText="1"/>
    </xf>
    <xf numFmtId="49" fontId="46" fillId="0" borderId="9" xfId="0" applyNumberFormat="1" applyFont="1" applyFill="1" applyBorder="1" applyAlignment="1">
      <alignment horizontal="center" vertical="center"/>
    </xf>
    <xf numFmtId="0" fontId="46" fillId="0" borderId="5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44" fillId="0" borderId="5" xfId="0" applyFont="1" applyFill="1" applyBorder="1" applyAlignment="1">
      <alignment horizontal="left" vertical="center" wrapText="1"/>
    </xf>
    <xf numFmtId="3" fontId="48" fillId="0" borderId="5" xfId="39" applyNumberFormat="1" applyFont="1" applyFill="1" applyBorder="1" applyAlignment="1" applyProtection="1">
      <alignment horizontal="center" vertical="center"/>
      <protection locked="0"/>
    </xf>
    <xf numFmtId="0" fontId="21" fillId="15" borderId="0" xfId="0" applyFont="1" applyFill="1" applyBorder="1"/>
    <xf numFmtId="0" fontId="20" fillId="0" borderId="5" xfId="39" applyFont="1" applyFill="1" applyBorder="1" applyAlignment="1" applyProtection="1">
      <alignment vertical="center"/>
      <protection locked="0"/>
    </xf>
    <xf numFmtId="49" fontId="20" fillId="0" borderId="5" xfId="0" applyNumberFormat="1" applyFont="1" applyFill="1" applyBorder="1" applyAlignment="1">
      <alignment vertical="center" wrapText="1"/>
    </xf>
    <xf numFmtId="49" fontId="20" fillId="0" borderId="5" xfId="0" applyNumberFormat="1" applyFont="1" applyFill="1" applyBorder="1" applyAlignment="1">
      <alignment horizontal="left" vertical="center" wrapText="1"/>
    </xf>
    <xf numFmtId="49" fontId="20" fillId="0" borderId="5" xfId="0" applyNumberFormat="1" applyFont="1" applyFill="1" applyBorder="1" applyAlignment="1">
      <alignment horizontal="center" vertical="center" wrapText="1"/>
    </xf>
    <xf numFmtId="0" fontId="26" fillId="0" borderId="5" xfId="4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wrapText="1"/>
    </xf>
    <xf numFmtId="0" fontId="41" fillId="15" borderId="0" xfId="0" applyNumberFormat="1" applyFont="1" applyFill="1" applyBorder="1" applyAlignment="1" applyProtection="1"/>
    <xf numFmtId="49" fontId="48" fillId="0" borderId="5" xfId="39" applyNumberFormat="1" applyFont="1" applyFill="1" applyBorder="1" applyAlignment="1" applyProtection="1">
      <alignment horizontal="center" vertical="center" wrapText="1"/>
    </xf>
    <xf numFmtId="49" fontId="48" fillId="0" borderId="5" xfId="0" applyNumberFormat="1" applyFont="1" applyFill="1" applyBorder="1" applyAlignment="1">
      <alignment horizontal="center" vertical="center"/>
    </xf>
    <xf numFmtId="49" fontId="48" fillId="0" borderId="8" xfId="0" applyNumberFormat="1" applyFont="1" applyFill="1" applyBorder="1" applyAlignment="1">
      <alignment horizontal="center" vertical="center" wrapText="1"/>
    </xf>
    <xf numFmtId="0" fontId="49" fillId="0" borderId="5" xfId="39" applyFont="1" applyFill="1" applyBorder="1" applyAlignment="1">
      <alignment horizontal="center" vertical="center" wrapText="1"/>
    </xf>
    <xf numFmtId="3" fontId="14" fillId="0" borderId="5" xfId="39" applyNumberFormat="1" applyFont="1" applyFill="1" applyBorder="1" applyAlignment="1">
      <alignment horizontal="center" vertical="center"/>
    </xf>
    <xf numFmtId="4" fontId="15" fillId="0" borderId="0" xfId="39" applyNumberFormat="1" applyFont="1" applyFill="1" applyBorder="1" applyAlignment="1" applyProtection="1">
      <alignment vertical="center"/>
      <protection locked="0"/>
    </xf>
    <xf numFmtId="3" fontId="13" fillId="0" borderId="5" xfId="39" applyNumberFormat="1" applyFont="1" applyFill="1" applyBorder="1" applyAlignment="1" applyProtection="1">
      <alignment horizontal="center" vertical="center" wrapText="1"/>
    </xf>
    <xf numFmtId="0" fontId="24" fillId="0" borderId="5" xfId="39" applyFont="1" applyFill="1" applyBorder="1" applyAlignment="1" applyProtection="1">
      <alignment vertical="center"/>
      <protection locked="0"/>
    </xf>
    <xf numFmtId="0" fontId="41" fillId="0" borderId="0" xfId="39" applyFont="1" applyFill="1" applyAlignment="1" applyProtection="1">
      <alignment horizontal="center" vertical="center"/>
    </xf>
    <xf numFmtId="0" fontId="20" fillId="0" borderId="0" xfId="39" applyFont="1" applyFill="1" applyAlignment="1" applyProtection="1">
      <alignment vertical="center" wrapText="1"/>
    </xf>
    <xf numFmtId="0" fontId="20" fillId="0" borderId="0" xfId="39" applyFont="1" applyFill="1" applyAlignment="1" applyProtection="1">
      <alignment vertical="center"/>
      <protection locked="0"/>
    </xf>
    <xf numFmtId="0" fontId="21" fillId="0" borderId="0" xfId="0" applyFont="1" applyFill="1" applyAlignment="1">
      <alignment horizontal="left" vertical="top" wrapText="1"/>
    </xf>
    <xf numFmtId="0" fontId="25" fillId="15" borderId="0" xfId="39" applyFont="1" applyFill="1" applyAlignment="1" applyProtection="1">
      <alignment vertical="center"/>
      <protection locked="0"/>
    </xf>
    <xf numFmtId="0" fontId="20" fillId="0" borderId="11" xfId="39" applyFont="1" applyFill="1" applyBorder="1" applyAlignment="1" applyProtection="1">
      <alignment horizontal="center" vertical="center"/>
    </xf>
    <xf numFmtId="0" fontId="26" fillId="0" borderId="5" xfId="40" applyFont="1" applyFill="1" applyBorder="1" applyAlignment="1">
      <alignment horizontal="center" vertical="center" wrapText="1"/>
    </xf>
    <xf numFmtId="0" fontId="50" fillId="15" borderId="0" xfId="39" applyFont="1" applyFill="1" applyBorder="1" applyAlignment="1" applyProtection="1">
      <alignment horizontal="center" vertical="center"/>
      <protection locked="0"/>
    </xf>
    <xf numFmtId="0" fontId="50" fillId="0" borderId="0" xfId="39" applyFont="1" applyFill="1" applyBorder="1" applyAlignment="1" applyProtection="1">
      <alignment horizontal="center" vertical="center"/>
      <protection locked="0"/>
    </xf>
    <xf numFmtId="0" fontId="50" fillId="16" borderId="0" xfId="39" applyFont="1" applyFill="1" applyBorder="1" applyAlignment="1" applyProtection="1">
      <alignment horizontal="center" vertical="center"/>
      <protection locked="0"/>
    </xf>
    <xf numFmtId="0" fontId="50" fillId="15" borderId="0" xfId="0" applyFont="1" applyFill="1" applyBorder="1" applyAlignment="1">
      <alignment horizontal="center" vertical="center"/>
    </xf>
    <xf numFmtId="0" fontId="50" fillId="0" borderId="0" xfId="0" applyFont="1" applyFill="1" applyBorder="1" applyAlignment="1">
      <alignment horizontal="center" vertical="center"/>
    </xf>
    <xf numFmtId="0" fontId="31" fillId="16" borderId="11" xfId="39" applyFont="1" applyFill="1" applyBorder="1" applyAlignment="1" applyProtection="1">
      <alignment horizontal="center" vertical="center" wrapText="1"/>
    </xf>
    <xf numFmtId="14" fontId="31" fillId="16" borderId="11" xfId="39" applyNumberFormat="1" applyFont="1" applyFill="1" applyBorder="1" applyAlignment="1" applyProtection="1">
      <alignment horizontal="center" vertical="center" wrapText="1"/>
    </xf>
    <xf numFmtId="0" fontId="44" fillId="16" borderId="11" xfId="39" applyFont="1" applyFill="1" applyBorder="1" applyAlignment="1" applyProtection="1">
      <alignment horizontal="center" vertical="center" wrapText="1"/>
    </xf>
    <xf numFmtId="14" fontId="31" fillId="0" borderId="11" xfId="39" applyNumberFormat="1" applyFont="1" applyFill="1" applyBorder="1" applyAlignment="1" applyProtection="1">
      <alignment horizontal="center" vertical="center" wrapText="1"/>
    </xf>
    <xf numFmtId="0" fontId="52" fillId="15" borderId="0" xfId="39" applyFont="1" applyFill="1" applyBorder="1" applyAlignment="1" applyProtection="1">
      <alignment horizontal="center" vertical="center"/>
      <protection locked="0"/>
    </xf>
    <xf numFmtId="3" fontId="26" fillId="16" borderId="5" xfId="39" applyNumberFormat="1" applyFont="1" applyFill="1" applyBorder="1" applyAlignment="1">
      <alignment horizontal="center" vertical="center"/>
    </xf>
    <xf numFmtId="49" fontId="28" fillId="16" borderId="5" xfId="0" applyNumberFormat="1" applyFont="1" applyFill="1" applyBorder="1" applyAlignment="1">
      <alignment wrapText="1"/>
    </xf>
    <xf numFmtId="164" fontId="31" fillId="0" borderId="11" xfId="34" applyNumberFormat="1" applyFont="1" applyFill="1" applyBorder="1" applyAlignment="1">
      <alignment horizontal="center" vertical="top" wrapText="1"/>
    </xf>
    <xf numFmtId="0" fontId="21" fillId="0" borderId="5" xfId="40" applyFont="1" applyFill="1" applyBorder="1" applyAlignment="1">
      <alignment horizontal="center" vertical="center" wrapText="1"/>
    </xf>
    <xf numFmtId="0" fontId="52" fillId="0" borderId="0" xfId="39" applyFont="1" applyFill="1" applyBorder="1" applyAlignment="1" applyProtection="1">
      <alignment horizontal="center" vertical="center"/>
      <protection locked="0"/>
    </xf>
    <xf numFmtId="4" fontId="20" fillId="0" borderId="0" xfId="39" applyNumberFormat="1" applyFont="1" applyFill="1" applyBorder="1" applyAlignment="1" applyProtection="1">
      <alignment vertical="center"/>
      <protection locked="0"/>
    </xf>
    <xf numFmtId="0" fontId="20" fillId="0" borderId="0" xfId="39" applyFont="1" applyFill="1" applyBorder="1" applyAlignment="1" applyProtection="1">
      <alignment vertical="center"/>
      <protection locked="0"/>
    </xf>
    <xf numFmtId="0" fontId="20" fillId="15" borderId="0" xfId="39" applyFont="1" applyFill="1" applyBorder="1" applyAlignment="1" applyProtection="1">
      <alignment vertical="center"/>
      <protection locked="0"/>
    </xf>
    <xf numFmtId="0" fontId="20" fillId="15" borderId="0" xfId="39" applyFont="1" applyFill="1" applyAlignment="1" applyProtection="1">
      <alignment vertical="center"/>
      <protection locked="0"/>
    </xf>
    <xf numFmtId="0" fontId="41" fillId="0" borderId="5" xfId="0" applyFont="1" applyFill="1" applyBorder="1" applyAlignment="1">
      <alignment horizontal="center" vertical="center"/>
    </xf>
    <xf numFmtId="4" fontId="24" fillId="0" borderId="0" xfId="39" applyNumberFormat="1" applyFont="1" applyFill="1" applyBorder="1" applyAlignment="1" applyProtection="1">
      <alignment horizontal="left" vertical="center"/>
      <protection locked="0"/>
    </xf>
    <xf numFmtId="0" fontId="24" fillId="0" borderId="0" xfId="39" applyFont="1" applyFill="1" applyBorder="1" applyAlignment="1" applyProtection="1">
      <alignment horizontal="left" vertical="center"/>
      <protection locked="0"/>
    </xf>
    <xf numFmtId="0" fontId="24" fillId="15" borderId="0" xfId="39" applyFont="1" applyFill="1" applyBorder="1" applyAlignment="1" applyProtection="1">
      <alignment horizontal="left" vertical="center"/>
      <protection locked="0"/>
    </xf>
    <xf numFmtId="0" fontId="24" fillId="15" borderId="0" xfId="39" applyFont="1" applyFill="1" applyAlignment="1" applyProtection="1">
      <alignment horizontal="left" vertical="center"/>
      <protection locked="0"/>
    </xf>
    <xf numFmtId="49" fontId="41" fillId="16" borderId="5" xfId="39" applyNumberFormat="1" applyFont="1" applyFill="1" applyBorder="1" applyAlignment="1" applyProtection="1">
      <alignment horizontal="center" vertical="center" wrapText="1"/>
    </xf>
    <xf numFmtId="3" fontId="45" fillId="16" borderId="5" xfId="39" applyNumberFormat="1" applyFont="1" applyFill="1" applyBorder="1" applyAlignment="1" applyProtection="1">
      <alignment horizontal="center" vertical="center" wrapText="1"/>
    </xf>
    <xf numFmtId="3" fontId="45" fillId="16" borderId="5" xfId="39" applyNumberFormat="1" applyFont="1" applyFill="1" applyBorder="1" applyAlignment="1">
      <alignment horizontal="center" vertical="center"/>
    </xf>
    <xf numFmtId="49" fontId="46" fillId="16" borderId="5" xfId="39" applyNumberFormat="1" applyFont="1" applyFill="1" applyBorder="1" applyAlignment="1" applyProtection="1">
      <alignment horizontal="center" vertical="center" wrapText="1"/>
    </xf>
    <xf numFmtId="0" fontId="20" fillId="16" borderId="11" xfId="39" applyFont="1" applyFill="1" applyBorder="1" applyAlignment="1" applyProtection="1">
      <alignment horizontal="center" vertical="center" wrapText="1"/>
    </xf>
    <xf numFmtId="49" fontId="47" fillId="16" borderId="5" xfId="39" applyNumberFormat="1" applyFont="1" applyFill="1" applyBorder="1" applyAlignment="1" applyProtection="1">
      <alignment horizontal="center" vertical="center" wrapText="1"/>
    </xf>
    <xf numFmtId="49" fontId="41" fillId="16" borderId="5" xfId="0" applyNumberFormat="1" applyFont="1" applyFill="1" applyBorder="1" applyAlignment="1">
      <alignment horizontal="center" vertical="center"/>
    </xf>
    <xf numFmtId="0" fontId="20" fillId="16" borderId="5" xfId="0" applyFont="1" applyFill="1" applyBorder="1" applyAlignment="1">
      <alignment horizontal="left" vertical="center" wrapText="1"/>
    </xf>
    <xf numFmtId="2" fontId="20" fillId="16" borderId="5" xfId="0" applyNumberFormat="1" applyFont="1" applyFill="1" applyBorder="1" applyAlignment="1">
      <alignment horizontal="left" wrapText="1"/>
    </xf>
    <xf numFmtId="3" fontId="21" fillId="16" borderId="5" xfId="39" applyNumberFormat="1" applyFont="1" applyFill="1" applyBorder="1" applyAlignment="1">
      <alignment horizontal="center" vertical="center"/>
    </xf>
    <xf numFmtId="3" fontId="21" fillId="16" borderId="5" xfId="39" applyNumberFormat="1" applyFont="1" applyFill="1" applyBorder="1" applyAlignment="1" applyProtection="1">
      <alignment horizontal="center" vertical="center" wrapText="1"/>
    </xf>
    <xf numFmtId="0" fontId="20" fillId="16" borderId="5" xfId="0" applyNumberFormat="1" applyFont="1" applyFill="1" applyBorder="1" applyAlignment="1">
      <alignment horizontal="left" vertical="center" wrapText="1"/>
    </xf>
    <xf numFmtId="49" fontId="20" fillId="16" borderId="5" xfId="0" applyNumberFormat="1" applyFont="1" applyFill="1" applyBorder="1" applyAlignment="1">
      <alignment horizontal="left" vertical="center" wrapText="1"/>
    </xf>
    <xf numFmtId="49" fontId="42" fillId="16" borderId="5" xfId="0" applyNumberFormat="1" applyFont="1" applyFill="1" applyBorder="1" applyAlignment="1">
      <alignment horizontal="center" vertical="center"/>
    </xf>
    <xf numFmtId="0" fontId="20" fillId="16" borderId="5" xfId="0" applyNumberFormat="1" applyFont="1" applyFill="1" applyBorder="1" applyAlignment="1">
      <alignment vertical="center" wrapText="1"/>
    </xf>
    <xf numFmtId="0" fontId="41" fillId="16" borderId="5" xfId="0" applyFont="1" applyFill="1" applyBorder="1" applyAlignment="1">
      <alignment horizontal="center" vertical="center"/>
    </xf>
    <xf numFmtId="49" fontId="53" fillId="16" borderId="5" xfId="0" applyNumberFormat="1" applyFont="1" applyFill="1" applyBorder="1" applyAlignment="1">
      <alignment horizontal="center" vertical="center"/>
    </xf>
    <xf numFmtId="49" fontId="47" fillId="16" borderId="5" xfId="0" applyNumberFormat="1" applyFont="1" applyFill="1" applyBorder="1" applyAlignment="1">
      <alignment horizontal="left" vertical="center" wrapText="1"/>
    </xf>
    <xf numFmtId="49" fontId="20" fillId="16" borderId="5" xfId="39" applyNumberFormat="1" applyFont="1" applyFill="1" applyBorder="1" applyAlignment="1" applyProtection="1">
      <alignment horizontal="left" vertical="center" wrapText="1"/>
    </xf>
    <xf numFmtId="0" fontId="20" fillId="16" borderId="11" xfId="39" applyFont="1" applyFill="1" applyBorder="1" applyAlignment="1" applyProtection="1">
      <alignment horizontal="left" vertical="center" wrapText="1"/>
    </xf>
    <xf numFmtId="49" fontId="20" fillId="16" borderId="5" xfId="0" applyNumberFormat="1" applyFont="1" applyFill="1" applyBorder="1" applyAlignment="1">
      <alignment vertical="center" wrapText="1"/>
    </xf>
    <xf numFmtId="49" fontId="54" fillId="16" borderId="5" xfId="0" applyNumberFormat="1" applyFont="1" applyFill="1" applyBorder="1" applyAlignment="1">
      <alignment horizontal="left" vertical="center" wrapText="1"/>
    </xf>
    <xf numFmtId="3" fontId="55" fillId="16" borderId="5" xfId="39" applyNumberFormat="1" applyFont="1" applyFill="1" applyBorder="1" applyAlignment="1" applyProtection="1">
      <alignment horizontal="center" vertical="center" wrapText="1"/>
    </xf>
    <xf numFmtId="3" fontId="56" fillId="16" borderId="5" xfId="39" applyNumberFormat="1" applyFont="1" applyFill="1" applyBorder="1" applyAlignment="1">
      <alignment horizontal="center" vertical="center"/>
    </xf>
    <xf numFmtId="3" fontId="55" fillId="16" borderId="5" xfId="39" applyNumberFormat="1" applyFont="1" applyFill="1" applyBorder="1" applyAlignment="1">
      <alignment horizontal="center" vertical="center"/>
    </xf>
    <xf numFmtId="0" fontId="26" fillId="0" borderId="0" xfId="40" applyFont="1" applyFill="1" applyBorder="1" applyAlignment="1">
      <alignment horizontal="center" vertical="center" wrapText="1"/>
    </xf>
    <xf numFmtId="49" fontId="27" fillId="0" borderId="8" xfId="0" applyNumberFormat="1" applyFont="1" applyFill="1" applyBorder="1" applyAlignment="1">
      <alignment horizontal="center" vertical="center"/>
    </xf>
    <xf numFmtId="0" fontId="20" fillId="0" borderId="5" xfId="0" applyNumberFormat="1" applyFont="1" applyFill="1" applyBorder="1" applyAlignment="1">
      <alignment horizontal="justify" vertical="center" wrapText="1"/>
    </xf>
    <xf numFmtId="49" fontId="47" fillId="0" borderId="9" xfId="0" applyNumberFormat="1" applyFont="1" applyFill="1" applyBorder="1" applyAlignment="1">
      <alignment horizontal="center" wrapText="1"/>
    </xf>
    <xf numFmtId="164" fontId="44" fillId="16" borderId="5" xfId="34" applyNumberFormat="1" applyFont="1" applyFill="1" applyBorder="1" applyAlignment="1">
      <alignment horizontal="center" vertical="center" wrapText="1"/>
    </xf>
    <xf numFmtId="49" fontId="41" fillId="0" borderId="10" xfId="0" applyNumberFormat="1" applyFont="1" applyFill="1" applyBorder="1" applyAlignment="1">
      <alignment horizontal="center" vertical="center"/>
    </xf>
    <xf numFmtId="49" fontId="27" fillId="16" borderId="5" xfId="39" applyNumberFormat="1" applyFont="1" applyFill="1" applyBorder="1" applyAlignment="1" applyProtection="1">
      <alignment horizontal="center" vertical="center"/>
    </xf>
    <xf numFmtId="0" fontId="27" fillId="16" borderId="5" xfId="39" applyFont="1" applyFill="1" applyBorder="1" applyAlignment="1" applyProtection="1">
      <alignment horizontal="center" vertical="center"/>
    </xf>
    <xf numFmtId="0" fontId="28" fillId="16" borderId="5" xfId="39" applyFont="1" applyFill="1" applyBorder="1" applyAlignment="1" applyProtection="1">
      <alignment vertical="center" wrapText="1"/>
    </xf>
    <xf numFmtId="3" fontId="23" fillId="16" borderId="5" xfId="39" applyNumberFormat="1" applyFont="1" applyFill="1" applyBorder="1" applyAlignment="1" applyProtection="1">
      <alignment horizontal="center" vertical="center" wrapText="1"/>
    </xf>
    <xf numFmtId="3" fontId="23" fillId="16" borderId="5" xfId="39" applyNumberFormat="1" applyFont="1" applyFill="1" applyBorder="1" applyAlignment="1" applyProtection="1">
      <alignment horizontal="center" vertical="center"/>
      <protection locked="0"/>
    </xf>
    <xf numFmtId="49" fontId="30" fillId="16" borderId="5" xfId="0" applyNumberFormat="1" applyFont="1" applyFill="1" applyBorder="1" applyAlignment="1">
      <alignment horizontal="center" vertical="center"/>
    </xf>
    <xf numFmtId="0" fontId="33" fillId="16" borderId="5" xfId="0" applyFont="1" applyFill="1" applyBorder="1" applyAlignment="1">
      <alignment horizontal="center" wrapText="1"/>
    </xf>
    <xf numFmtId="0" fontId="28" fillId="16" borderId="11" xfId="39" applyFont="1" applyFill="1" applyBorder="1" applyAlignment="1" applyProtection="1">
      <alignment horizontal="center" vertical="center" wrapText="1"/>
    </xf>
    <xf numFmtId="3" fontId="23" fillId="16" borderId="5" xfId="39" applyNumberFormat="1" applyFont="1" applyFill="1" applyBorder="1" applyAlignment="1">
      <alignment horizontal="center" vertical="center"/>
    </xf>
    <xf numFmtId="3" fontId="26" fillId="16" borderId="5" xfId="39" applyNumberFormat="1" applyFont="1" applyFill="1" applyBorder="1" applyAlignment="1" applyProtection="1">
      <alignment horizontal="center" vertical="center" wrapText="1"/>
    </xf>
    <xf numFmtId="0" fontId="52" fillId="15" borderId="0" xfId="0" applyFont="1" applyFill="1" applyBorder="1" applyAlignment="1">
      <alignment horizontal="center" vertical="center"/>
    </xf>
    <xf numFmtId="2" fontId="44" fillId="0" borderId="11" xfId="39" applyNumberFormat="1" applyFont="1" applyFill="1" applyBorder="1" applyAlignment="1" applyProtection="1">
      <alignment horizontal="center" vertical="center" wrapText="1"/>
    </xf>
    <xf numFmtId="0" fontId="57" fillId="15" borderId="0" xfId="39" applyFont="1" applyFill="1" applyBorder="1" applyAlignment="1" applyProtection="1">
      <alignment vertical="center"/>
      <protection locked="0"/>
    </xf>
    <xf numFmtId="0" fontId="19" fillId="0" borderId="5" xfId="39" applyFont="1" applyFill="1" applyBorder="1" applyAlignment="1" applyProtection="1">
      <alignment horizontal="center" vertical="center"/>
    </xf>
    <xf numFmtId="49" fontId="19" fillId="0" borderId="5" xfId="39" applyNumberFormat="1" applyFont="1" applyFill="1" applyBorder="1" applyAlignment="1" applyProtection="1">
      <alignment horizontal="center" vertical="center" wrapText="1"/>
    </xf>
    <xf numFmtId="49" fontId="12" fillId="0" borderId="5" xfId="39" applyNumberFormat="1" applyFont="1" applyFill="1" applyBorder="1" applyAlignment="1" applyProtection="1">
      <alignment horizontal="left" vertical="center" wrapText="1"/>
    </xf>
    <xf numFmtId="3" fontId="14" fillId="0" borderId="5" xfId="39" applyNumberFormat="1" applyFont="1" applyFill="1" applyBorder="1" applyAlignment="1" applyProtection="1">
      <alignment horizontal="center" vertical="center" wrapText="1"/>
    </xf>
    <xf numFmtId="0" fontId="13" fillId="0" borderId="5" xfId="40" applyFont="1" applyFill="1" applyBorder="1" applyAlignment="1">
      <alignment horizontal="center" vertical="center" wrapText="1"/>
    </xf>
    <xf numFmtId="0" fontId="12" fillId="0" borderId="11" xfId="39" applyFont="1" applyFill="1" applyBorder="1" applyAlignment="1" applyProtection="1">
      <alignment horizontal="center" vertical="center"/>
    </xf>
    <xf numFmtId="49" fontId="19" fillId="0" borderId="5" xfId="39" applyNumberFormat="1" applyFont="1" applyFill="1" applyBorder="1" applyAlignment="1" applyProtection="1">
      <alignment horizontal="center" vertical="center"/>
    </xf>
    <xf numFmtId="49" fontId="49" fillId="0" borderId="5" xfId="39" applyNumberFormat="1" applyFont="1" applyFill="1" applyBorder="1" applyAlignment="1" applyProtection="1">
      <alignment horizontal="center" vertical="center" wrapText="1"/>
    </xf>
    <xf numFmtId="3" fontId="14" fillId="0" borderId="5" xfId="39" applyNumberFormat="1" applyFont="1" applyFill="1" applyBorder="1" applyAlignment="1" applyProtection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center" wrapText="1"/>
    </xf>
    <xf numFmtId="3" fontId="13" fillId="0" borderId="5" xfId="39" applyNumberFormat="1" applyFont="1" applyFill="1" applyBorder="1" applyAlignment="1" applyProtection="1">
      <alignment horizontal="center" vertical="center"/>
    </xf>
    <xf numFmtId="0" fontId="58" fillId="0" borderId="11" xfId="39" applyFont="1" applyFill="1" applyBorder="1" applyAlignment="1" applyProtection="1">
      <alignment horizontal="center" vertical="center" wrapText="1"/>
    </xf>
    <xf numFmtId="0" fontId="49" fillId="0" borderId="5" xfId="0" applyFont="1" applyFill="1" applyBorder="1" applyAlignment="1">
      <alignment horizontal="center" wrapText="1"/>
    </xf>
    <xf numFmtId="164" fontId="58" fillId="0" borderId="12" xfId="34" applyNumberFormat="1" applyFont="1" applyFill="1" applyBorder="1" applyAlignment="1">
      <alignment horizontal="center" vertical="top" wrapText="1"/>
    </xf>
    <xf numFmtId="14" fontId="58" fillId="0" borderId="11" xfId="39" applyNumberFormat="1" applyFont="1" applyFill="1" applyBorder="1" applyAlignment="1" applyProtection="1">
      <alignment horizontal="center" vertical="center" wrapText="1"/>
    </xf>
    <xf numFmtId="2" fontId="12" fillId="0" borderId="5" xfId="0" applyNumberFormat="1" applyFont="1" applyFill="1" applyBorder="1" applyAlignment="1">
      <alignment horizontal="left" wrapText="1"/>
    </xf>
    <xf numFmtId="0" fontId="12" fillId="0" borderId="5" xfId="39" applyFont="1" applyFill="1" applyBorder="1" applyAlignment="1">
      <alignment horizontal="left" vertical="center" wrapText="1"/>
    </xf>
    <xf numFmtId="49" fontId="48" fillId="16" borderId="5" xfId="39" applyNumberFormat="1" applyFont="1" applyFill="1" applyBorder="1" applyAlignment="1" applyProtection="1">
      <alignment horizontal="center" vertical="center" wrapText="1"/>
    </xf>
    <xf numFmtId="0" fontId="49" fillId="16" borderId="5" xfId="39" applyFont="1" applyFill="1" applyBorder="1" applyAlignment="1">
      <alignment horizontal="center" vertical="center" wrapText="1"/>
    </xf>
    <xf numFmtId="0" fontId="12" fillId="16" borderId="11" xfId="39" applyFont="1" applyFill="1" applyBorder="1" applyAlignment="1" applyProtection="1">
      <alignment horizontal="center" vertical="center" wrapText="1"/>
    </xf>
    <xf numFmtId="3" fontId="14" fillId="16" borderId="5" xfId="39" applyNumberFormat="1" applyFont="1" applyFill="1" applyBorder="1" applyAlignment="1" applyProtection="1">
      <alignment horizontal="center" vertical="center" wrapText="1"/>
    </xf>
    <xf numFmtId="3" fontId="14" fillId="16" borderId="5" xfId="39" applyNumberFormat="1" applyFont="1" applyFill="1" applyBorder="1" applyAlignment="1">
      <alignment horizontal="center" vertical="center"/>
    </xf>
    <xf numFmtId="49" fontId="19" fillId="16" borderId="5" xfId="39" applyNumberFormat="1" applyFont="1" applyFill="1" applyBorder="1" applyAlignment="1" applyProtection="1">
      <alignment horizontal="center" vertical="center" wrapText="1"/>
    </xf>
    <xf numFmtId="49" fontId="49" fillId="16" borderId="5" xfId="39" applyNumberFormat="1" applyFont="1" applyFill="1" applyBorder="1" applyAlignment="1" applyProtection="1">
      <alignment horizontal="center" vertical="center" wrapText="1"/>
    </xf>
    <xf numFmtId="49" fontId="19" fillId="16" borderId="5" xfId="0" applyNumberFormat="1" applyFont="1" applyFill="1" applyBorder="1" applyAlignment="1">
      <alignment horizontal="center" vertical="center"/>
    </xf>
    <xf numFmtId="0" fontId="12" fillId="16" borderId="5" xfId="0" applyFont="1" applyFill="1" applyBorder="1" applyAlignment="1">
      <alignment horizontal="left" vertical="center" wrapText="1"/>
    </xf>
    <xf numFmtId="0" fontId="23" fillId="0" borderId="0" xfId="40" applyNumberFormat="1" applyFont="1" applyFill="1" applyBorder="1" applyAlignment="1" applyProtection="1">
      <alignment horizontal="center" wrapText="1"/>
    </xf>
    <xf numFmtId="0" fontId="26" fillId="0" borderId="0" xfId="39" applyFont="1" applyFill="1" applyAlignment="1" applyProtection="1">
      <alignment horizontal="left" vertical="center" wrapText="1"/>
      <protection locked="0"/>
    </xf>
    <xf numFmtId="0" fontId="26" fillId="0" borderId="5" xfId="40" applyNumberFormat="1" applyFont="1" applyFill="1" applyBorder="1" applyAlignment="1" applyProtection="1">
      <alignment horizontal="center" vertical="center" wrapText="1"/>
    </xf>
    <xf numFmtId="0" fontId="29" fillId="0" borderId="5" xfId="0" applyFont="1" applyFill="1" applyBorder="1" applyAlignment="1">
      <alignment horizontal="center" vertical="center"/>
    </xf>
    <xf numFmtId="0" fontId="27" fillId="0" borderId="8" xfId="40" applyNumberFormat="1" applyFont="1" applyFill="1" applyBorder="1" applyAlignment="1" applyProtection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7" fillId="0" borderId="8" xfId="0" applyNumberFormat="1" applyFont="1" applyFill="1" applyBorder="1" applyAlignment="1" applyProtection="1">
      <alignment horizontal="center" vertical="center" wrapText="1"/>
    </xf>
    <xf numFmtId="0" fontId="26" fillId="0" borderId="8" xfId="40" applyNumberFormat="1" applyFont="1" applyFill="1" applyBorder="1" applyAlignment="1" applyProtection="1">
      <alignment horizontal="center" vertical="center" wrapText="1"/>
    </xf>
    <xf numFmtId="0" fontId="29" fillId="0" borderId="7" xfId="0" applyFont="1" applyFill="1" applyBorder="1" applyAlignment="1">
      <alignment horizontal="center" wrapText="1"/>
    </xf>
    <xf numFmtId="0" fontId="26" fillId="0" borderId="12" xfId="4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wrapText="1"/>
    </xf>
    <xf numFmtId="0" fontId="26" fillId="0" borderId="11" xfId="4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center" wrapText="1"/>
    </xf>
    <xf numFmtId="0" fontId="26" fillId="0" borderId="5" xfId="4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51" fillId="0" borderId="0" xfId="0" applyFont="1" applyFill="1" applyAlignment="1">
      <alignment horizontal="left" vertical="top" wrapText="1"/>
    </xf>
    <xf numFmtId="0" fontId="26" fillId="0" borderId="0" xfId="0" applyFont="1" applyFill="1" applyAlignment="1">
      <alignment horizontal="left" wrapText="1"/>
    </xf>
  </cellXfs>
  <cellStyles count="44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Ввід" xfId="13"/>
    <cellStyle name="Добре" xfId="14"/>
    <cellStyle name="Звичайний 10" xfId="15"/>
    <cellStyle name="Звичайний 11" xfId="16"/>
    <cellStyle name="Звичайний 12" xfId="17"/>
    <cellStyle name="Звичайний 13" xfId="18"/>
    <cellStyle name="Звичайний 14" xfId="19"/>
    <cellStyle name="Звичайний 15" xfId="20"/>
    <cellStyle name="Звичайний 16" xfId="21"/>
    <cellStyle name="Звичайний 17" xfId="22"/>
    <cellStyle name="Звичайний 18" xfId="23"/>
    <cellStyle name="Звичайний 19" xfId="24"/>
    <cellStyle name="Звичайний 2" xfId="25"/>
    <cellStyle name="Звичайний 20" xfId="26"/>
    <cellStyle name="Звичайний 3" xfId="27"/>
    <cellStyle name="Звичайний 4" xfId="28"/>
    <cellStyle name="Звичайний 5" xfId="29"/>
    <cellStyle name="Звичайний 6" xfId="30"/>
    <cellStyle name="Звичайний 7" xfId="31"/>
    <cellStyle name="Звичайний 8" xfId="32"/>
    <cellStyle name="Звичайний 9" xfId="33"/>
    <cellStyle name="Звичайний_Додаток _ 3 зм_ни 4575" xfId="34"/>
    <cellStyle name="Зв'язана клітинка" xfId="35"/>
    <cellStyle name="Контрольна клітинка" xfId="36"/>
    <cellStyle name="Назва" xfId="37"/>
    <cellStyle name="Обычный" xfId="0" builtinId="0"/>
    <cellStyle name="Обычный 2" xfId="38"/>
    <cellStyle name="Обычный_Дод 7 РП 30.01.12" xfId="39"/>
    <cellStyle name="Обычный_Додаток7 програми" xfId="40"/>
    <cellStyle name="Примечание 2" xfId="41"/>
    <cellStyle name="Стиль 1" xfId="42"/>
    <cellStyle name="Текст попередження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F227"/>
  <sheetViews>
    <sheetView showZeros="0" tabSelected="1" view="pageBreakPreview" zoomScale="70" zoomScaleNormal="40" zoomScaleSheetLayoutView="70" workbookViewId="0">
      <selection activeCell="H3" sqref="H3:I3"/>
    </sheetView>
  </sheetViews>
  <sheetFormatPr defaultColWidth="9.6640625" defaultRowHeight="61.2" x14ac:dyDescent="0.25"/>
  <cols>
    <col min="1" max="1" width="22.33203125" style="1" customWidth="1"/>
    <col min="2" max="2" width="18.33203125" style="1" customWidth="1"/>
    <col min="3" max="3" width="18.6640625" style="1" customWidth="1"/>
    <col min="4" max="4" width="62.6640625" style="2" customWidth="1"/>
    <col min="5" max="5" width="57.109375" style="3" customWidth="1"/>
    <col min="6" max="6" width="33.109375" style="3" customWidth="1"/>
    <col min="7" max="7" width="31" style="28" customWidth="1"/>
    <col min="8" max="8" width="30.6640625" style="33" customWidth="1"/>
    <col min="9" max="10" width="28.33203125" style="33" customWidth="1"/>
    <col min="11" max="12" width="20.109375" style="4" hidden="1" customWidth="1"/>
    <col min="13" max="13" width="46.33203125" style="4" bestFit="1" customWidth="1"/>
    <col min="14" max="14" width="20.44140625" style="4" hidden="1" customWidth="1"/>
    <col min="15" max="17" width="18.44140625" style="4" hidden="1" customWidth="1"/>
    <col min="18" max="19" width="20.109375" style="4" hidden="1" customWidth="1"/>
    <col min="20" max="20" width="20.109375" style="187" customWidth="1"/>
    <col min="21" max="21" width="20.109375" style="4" customWidth="1"/>
    <col min="22" max="49" width="9.6640625" style="4" customWidth="1"/>
    <col min="50" max="57" width="67.6640625" style="4" customWidth="1"/>
    <col min="58" max="67" width="67.6640625" style="5" customWidth="1"/>
    <col min="68" max="16384" width="9.6640625" style="5"/>
  </cols>
  <sheetData>
    <row r="1" spans="1:57" ht="73.95" customHeight="1" x14ac:dyDescent="0.25">
      <c r="A1" s="60"/>
      <c r="B1" s="60"/>
      <c r="C1" s="60"/>
      <c r="D1" s="61"/>
      <c r="E1" s="62"/>
      <c r="F1" s="62"/>
      <c r="G1" s="63"/>
      <c r="H1" s="283" t="s">
        <v>321</v>
      </c>
      <c r="I1" s="283"/>
      <c r="J1" s="64"/>
      <c r="K1" s="65"/>
      <c r="L1" s="65"/>
    </row>
    <row r="2" spans="1:57" ht="32.25" customHeight="1" x14ac:dyDescent="0.4">
      <c r="A2" s="60"/>
      <c r="B2" s="60"/>
      <c r="C2" s="60"/>
      <c r="D2" s="61"/>
      <c r="E2" s="62"/>
      <c r="F2" s="62"/>
      <c r="G2" s="63"/>
      <c r="H2" s="298" t="s">
        <v>322</v>
      </c>
      <c r="I2" s="298"/>
      <c r="J2" s="298"/>
      <c r="K2" s="65"/>
      <c r="L2" s="65"/>
    </row>
    <row r="3" spans="1:57" s="184" customFormat="1" ht="126" customHeight="1" x14ac:dyDescent="0.25">
      <c r="A3" s="180"/>
      <c r="B3" s="180"/>
      <c r="C3" s="180"/>
      <c r="D3" s="181"/>
      <c r="E3" s="182"/>
      <c r="F3" s="182"/>
      <c r="G3" s="28"/>
      <c r="H3" s="297" t="s">
        <v>317</v>
      </c>
      <c r="I3" s="297"/>
      <c r="J3" s="183"/>
      <c r="K3" s="58"/>
      <c r="L3" s="58"/>
      <c r="M3" s="57"/>
      <c r="N3" s="57"/>
      <c r="O3" s="57"/>
      <c r="P3" s="57"/>
      <c r="Q3" s="57"/>
      <c r="R3" s="57"/>
      <c r="S3" s="57"/>
      <c r="T3" s="18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</row>
    <row r="4" spans="1:57" ht="23.1" customHeight="1" x14ac:dyDescent="0.35">
      <c r="A4" s="66" t="s">
        <v>202</v>
      </c>
      <c r="B4" s="67"/>
      <c r="C4" s="67"/>
      <c r="D4" s="68"/>
      <c r="E4" s="68"/>
      <c r="F4" s="68"/>
      <c r="G4" s="69"/>
      <c r="H4" s="70"/>
      <c r="I4" s="70"/>
      <c r="J4" s="71"/>
      <c r="K4" s="65"/>
      <c r="L4" s="65"/>
    </row>
    <row r="5" spans="1:57" ht="24.6" customHeight="1" x14ac:dyDescent="0.4">
      <c r="A5" s="67" t="s">
        <v>166</v>
      </c>
      <c r="B5" s="67"/>
      <c r="C5" s="67"/>
      <c r="D5" s="68"/>
      <c r="E5" s="68"/>
      <c r="F5" s="68"/>
      <c r="G5" s="69"/>
      <c r="H5" s="72"/>
      <c r="I5" s="72"/>
      <c r="J5" s="71"/>
      <c r="K5" s="65"/>
      <c r="L5" s="65"/>
    </row>
    <row r="6" spans="1:57" ht="30" customHeight="1" x14ac:dyDescent="0.4">
      <c r="A6" s="282" t="s">
        <v>267</v>
      </c>
      <c r="B6" s="282"/>
      <c r="C6" s="282"/>
      <c r="D6" s="282"/>
      <c r="E6" s="282"/>
      <c r="F6" s="282"/>
      <c r="G6" s="282"/>
      <c r="H6" s="282"/>
      <c r="I6" s="282"/>
      <c r="J6" s="282"/>
      <c r="K6" s="65"/>
      <c r="L6" s="65"/>
    </row>
    <row r="7" spans="1:57" x14ac:dyDescent="0.25">
      <c r="A7" s="73"/>
      <c r="B7" s="73"/>
      <c r="C7" s="73"/>
      <c r="D7" s="74"/>
      <c r="E7" s="74"/>
      <c r="F7" s="74"/>
      <c r="G7" s="75"/>
      <c r="H7" s="76"/>
      <c r="I7" s="76"/>
      <c r="J7" s="77" t="s">
        <v>0</v>
      </c>
      <c r="K7" s="65"/>
      <c r="L7" s="65"/>
    </row>
    <row r="8" spans="1:57" ht="80.099999999999994" customHeight="1" x14ac:dyDescent="0.25">
      <c r="A8" s="286" t="s">
        <v>132</v>
      </c>
      <c r="B8" s="286" t="s">
        <v>200</v>
      </c>
      <c r="C8" s="288" t="s">
        <v>133</v>
      </c>
      <c r="D8" s="289" t="s">
        <v>134</v>
      </c>
      <c r="E8" s="291" t="s">
        <v>135</v>
      </c>
      <c r="F8" s="293" t="s">
        <v>136</v>
      </c>
      <c r="G8" s="295" t="s">
        <v>137</v>
      </c>
      <c r="H8" s="295" t="s">
        <v>1</v>
      </c>
      <c r="I8" s="284" t="s">
        <v>2</v>
      </c>
      <c r="J8" s="285"/>
      <c r="K8" s="65"/>
      <c r="L8" s="65"/>
      <c r="T8" s="187" t="s">
        <v>264</v>
      </c>
    </row>
    <row r="9" spans="1:57" ht="136.94999999999999" customHeight="1" x14ac:dyDescent="0.25">
      <c r="A9" s="287"/>
      <c r="B9" s="287"/>
      <c r="C9" s="287"/>
      <c r="D9" s="290"/>
      <c r="E9" s="292"/>
      <c r="F9" s="294"/>
      <c r="G9" s="296"/>
      <c r="H9" s="296"/>
      <c r="I9" s="186" t="s">
        <v>138</v>
      </c>
      <c r="J9" s="186" t="s">
        <v>139</v>
      </c>
      <c r="K9" s="65"/>
      <c r="L9" s="65"/>
      <c r="M9" s="169" t="s">
        <v>253</v>
      </c>
    </row>
    <row r="10" spans="1:57" s="44" customFormat="1" ht="84" customHeight="1" x14ac:dyDescent="0.25">
      <c r="A10" s="78"/>
      <c r="B10" s="78"/>
      <c r="C10" s="78"/>
      <c r="D10" s="79"/>
      <c r="E10" s="80" t="s">
        <v>278</v>
      </c>
      <c r="F10" s="80" t="s">
        <v>299</v>
      </c>
      <c r="G10" s="81">
        <f t="shared" ref="G10:G57" si="0">H10+I10</f>
        <v>2330528</v>
      </c>
      <c r="H10" s="59">
        <f>H12</f>
        <v>2330528</v>
      </c>
      <c r="I10" s="59">
        <f t="shared" ref="I10:J10" si="1">I12</f>
        <v>0</v>
      </c>
      <c r="J10" s="59">
        <f t="shared" si="1"/>
        <v>0</v>
      </c>
      <c r="K10" s="82"/>
      <c r="L10" s="83"/>
      <c r="M10" s="169">
        <v>1</v>
      </c>
      <c r="N10" s="43"/>
      <c r="O10" s="43"/>
      <c r="P10" s="43"/>
      <c r="Q10" s="43"/>
      <c r="R10" s="43"/>
      <c r="S10" s="43"/>
      <c r="T10" s="188">
        <v>1</v>
      </c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s="7" customFormat="1" ht="20.25" customHeight="1" x14ac:dyDescent="0.25">
      <c r="A11" s="84"/>
      <c r="B11" s="84"/>
      <c r="C11" s="84"/>
      <c r="D11" s="85"/>
      <c r="E11" s="86" t="s">
        <v>3</v>
      </c>
      <c r="F11" s="86"/>
      <c r="G11" s="81">
        <f t="shared" si="0"/>
        <v>0</v>
      </c>
      <c r="H11" s="87"/>
      <c r="I11" s="87"/>
      <c r="J11" s="87"/>
      <c r="K11" s="82"/>
      <c r="L11" s="83"/>
      <c r="M11" s="6"/>
      <c r="N11" s="6"/>
      <c r="O11" s="6"/>
      <c r="P11" s="6"/>
      <c r="Q11" s="6"/>
      <c r="R11" s="6"/>
      <c r="S11" s="6"/>
      <c r="T11" s="187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s="44" customFormat="1" ht="51.6" customHeight="1" x14ac:dyDescent="0.25">
      <c r="A12" s="88" t="s">
        <v>46</v>
      </c>
      <c r="B12" s="88"/>
      <c r="C12" s="88"/>
      <c r="D12" s="89" t="s">
        <v>18</v>
      </c>
      <c r="E12" s="86"/>
      <c r="F12" s="86"/>
      <c r="G12" s="81">
        <f t="shared" si="0"/>
        <v>2330528</v>
      </c>
      <c r="H12" s="59">
        <f>H13</f>
        <v>2330528</v>
      </c>
      <c r="I12" s="59">
        <f t="shared" ref="I12:J12" si="2">I13</f>
        <v>0</v>
      </c>
      <c r="J12" s="59">
        <f t="shared" si="2"/>
        <v>0</v>
      </c>
      <c r="K12" s="82"/>
      <c r="L12" s="83"/>
      <c r="M12" s="43"/>
      <c r="N12" s="43"/>
      <c r="O12" s="43"/>
      <c r="P12" s="43"/>
      <c r="Q12" s="43"/>
      <c r="R12" s="43"/>
      <c r="S12" s="43"/>
      <c r="T12" s="188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s="7" customFormat="1" ht="45.75" customHeight="1" x14ac:dyDescent="0.25">
      <c r="A13" s="88" t="s">
        <v>45</v>
      </c>
      <c r="B13" s="88"/>
      <c r="C13" s="88"/>
      <c r="D13" s="89" t="s">
        <v>18</v>
      </c>
      <c r="E13" s="86"/>
      <c r="F13" s="86"/>
      <c r="G13" s="81">
        <f>H13+I13</f>
        <v>2330528</v>
      </c>
      <c r="H13" s="59">
        <f>H14+H15+H16+H17+H18+H20+H19</f>
        <v>2330528</v>
      </c>
      <c r="I13" s="59">
        <f t="shared" ref="I13:J13" si="3">I14+I15+I16+I17+I18+I20</f>
        <v>0</v>
      </c>
      <c r="J13" s="59">
        <f t="shared" si="3"/>
        <v>0</v>
      </c>
      <c r="K13" s="82"/>
      <c r="L13" s="83"/>
      <c r="M13" s="6"/>
      <c r="N13" s="6"/>
      <c r="O13" s="6"/>
      <c r="P13" s="6"/>
      <c r="Q13" s="6"/>
      <c r="R13" s="6"/>
      <c r="S13" s="6"/>
      <c r="T13" s="187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x14ac:dyDescent="0.35">
      <c r="A14" s="90" t="s">
        <v>129</v>
      </c>
      <c r="B14" s="90" t="s">
        <v>130</v>
      </c>
      <c r="C14" s="90" t="s">
        <v>115</v>
      </c>
      <c r="D14" s="91" t="s">
        <v>131</v>
      </c>
      <c r="E14" s="86"/>
      <c r="F14" s="86"/>
      <c r="G14" s="92">
        <f t="shared" si="0"/>
        <v>439005</v>
      </c>
      <c r="H14" s="93">
        <v>439005</v>
      </c>
      <c r="I14" s="59"/>
      <c r="J14" s="59"/>
      <c r="K14" s="65"/>
      <c r="L14" s="65"/>
    </row>
    <row r="15" spans="1:57" s="9" customFormat="1" ht="90" x14ac:dyDescent="0.25">
      <c r="A15" s="90" t="s">
        <v>51</v>
      </c>
      <c r="B15" s="90" t="s">
        <v>52</v>
      </c>
      <c r="C15" s="90" t="s">
        <v>9</v>
      </c>
      <c r="D15" s="94" t="s">
        <v>242</v>
      </c>
      <c r="E15" s="80"/>
      <c r="F15" s="80"/>
      <c r="G15" s="92">
        <f t="shared" si="0"/>
        <v>108470</v>
      </c>
      <c r="H15" s="93">
        <f>43000+65470</f>
        <v>108470</v>
      </c>
      <c r="I15" s="59"/>
      <c r="J15" s="59"/>
      <c r="K15" s="95"/>
      <c r="L15" s="96" t="s">
        <v>238</v>
      </c>
      <c r="M15" s="8"/>
      <c r="N15" s="8"/>
      <c r="O15" s="8"/>
      <c r="P15" s="8"/>
      <c r="Q15" s="8"/>
      <c r="R15" s="8"/>
      <c r="S15" s="8"/>
      <c r="T15" s="187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</row>
    <row r="16" spans="1:57" s="7" customFormat="1" ht="68.25" customHeight="1" x14ac:dyDescent="0.25">
      <c r="A16" s="90" t="s">
        <v>57</v>
      </c>
      <c r="B16" s="90" t="s">
        <v>53</v>
      </c>
      <c r="C16" s="90" t="s">
        <v>9</v>
      </c>
      <c r="D16" s="94" t="s">
        <v>54</v>
      </c>
      <c r="E16" s="86"/>
      <c r="F16" s="86"/>
      <c r="G16" s="92">
        <f t="shared" si="0"/>
        <v>2550</v>
      </c>
      <c r="H16" s="93">
        <v>2550</v>
      </c>
      <c r="I16" s="59"/>
      <c r="J16" s="59"/>
      <c r="K16" s="90">
        <v>3191</v>
      </c>
      <c r="L16" s="97">
        <f>H18+H27</f>
        <v>4809522</v>
      </c>
      <c r="M16" s="6"/>
      <c r="N16" s="6"/>
      <c r="O16" s="6"/>
      <c r="P16" s="6"/>
      <c r="Q16" s="6"/>
      <c r="R16" s="6"/>
      <c r="S16" s="6"/>
      <c r="T16" s="187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s="9" customFormat="1" ht="30.6" customHeight="1" x14ac:dyDescent="0.25">
      <c r="A17" s="90" t="s">
        <v>96</v>
      </c>
      <c r="B17" s="90" t="s">
        <v>55</v>
      </c>
      <c r="C17" s="90" t="s">
        <v>9</v>
      </c>
      <c r="D17" s="94" t="s">
        <v>56</v>
      </c>
      <c r="E17" s="86"/>
      <c r="F17" s="86"/>
      <c r="G17" s="92">
        <f t="shared" si="0"/>
        <v>3050</v>
      </c>
      <c r="H17" s="93">
        <v>3050</v>
      </c>
      <c r="I17" s="93"/>
      <c r="J17" s="93"/>
      <c r="K17" s="90">
        <v>3242</v>
      </c>
      <c r="L17" s="97">
        <f>H20+H29</f>
        <v>9751982</v>
      </c>
      <c r="M17" s="8"/>
      <c r="N17" s="8"/>
      <c r="O17" s="8"/>
      <c r="P17" s="8"/>
      <c r="Q17" s="8"/>
      <c r="R17" s="8"/>
      <c r="S17" s="8"/>
      <c r="T17" s="187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</row>
    <row r="18" spans="1:57" s="9" customFormat="1" ht="42.45" customHeight="1" x14ac:dyDescent="0.25">
      <c r="A18" s="90" t="s">
        <v>97</v>
      </c>
      <c r="B18" s="90" t="s">
        <v>98</v>
      </c>
      <c r="C18" s="90" t="s">
        <v>11</v>
      </c>
      <c r="D18" s="94" t="s">
        <v>44</v>
      </c>
      <c r="E18" s="86"/>
      <c r="F18" s="86"/>
      <c r="G18" s="92">
        <f>H18+I18</f>
        <v>242742</v>
      </c>
      <c r="H18" s="93">
        <v>242742</v>
      </c>
      <c r="I18" s="59"/>
      <c r="J18" s="59"/>
      <c r="K18" s="95"/>
      <c r="L18" s="98"/>
      <c r="M18" s="8"/>
      <c r="N18" s="8"/>
      <c r="O18" s="8"/>
      <c r="P18" s="8"/>
      <c r="Q18" s="8"/>
      <c r="R18" s="8"/>
      <c r="S18" s="8"/>
      <c r="T18" s="187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</row>
    <row r="19" spans="1:57" s="9" customFormat="1" x14ac:dyDescent="0.25">
      <c r="A19" s="90" t="s">
        <v>99</v>
      </c>
      <c r="B19" s="90" t="s">
        <v>100</v>
      </c>
      <c r="C19" s="90" t="s">
        <v>11</v>
      </c>
      <c r="D19" s="94" t="s">
        <v>101</v>
      </c>
      <c r="E19" s="86"/>
      <c r="F19" s="86"/>
      <c r="G19" s="92">
        <f>H19+I19</f>
        <v>21990</v>
      </c>
      <c r="H19" s="93">
        <v>21990</v>
      </c>
      <c r="I19" s="59"/>
      <c r="J19" s="59"/>
      <c r="K19" s="95"/>
      <c r="L19" s="98"/>
      <c r="M19" s="8"/>
      <c r="N19" s="8"/>
      <c r="O19" s="8"/>
      <c r="P19" s="8"/>
      <c r="Q19" s="8"/>
      <c r="R19" s="8"/>
      <c r="S19" s="8"/>
      <c r="T19" s="187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</row>
    <row r="20" spans="1:57" s="47" customFormat="1" ht="47.85" customHeight="1" x14ac:dyDescent="0.25">
      <c r="A20" s="90" t="s">
        <v>94</v>
      </c>
      <c r="B20" s="90" t="s">
        <v>95</v>
      </c>
      <c r="C20" s="90" t="s">
        <v>13</v>
      </c>
      <c r="D20" s="94" t="s">
        <v>128</v>
      </c>
      <c r="E20" s="99"/>
      <c r="F20" s="86"/>
      <c r="G20" s="92">
        <f>H20+I20</f>
        <v>1512721</v>
      </c>
      <c r="H20" s="93">
        <v>1512721</v>
      </c>
      <c r="I20" s="59"/>
      <c r="J20" s="59"/>
      <c r="K20" s="95"/>
      <c r="L20" s="98"/>
      <c r="M20" s="46"/>
      <c r="N20" s="46"/>
      <c r="O20" s="46"/>
      <c r="P20" s="46"/>
      <c r="Q20" s="46"/>
      <c r="R20" s="46"/>
      <c r="S20" s="46"/>
      <c r="T20" s="188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</row>
    <row r="21" spans="1:57" s="9" customFormat="1" ht="152.1" customHeight="1" x14ac:dyDescent="0.35">
      <c r="A21" s="90"/>
      <c r="B21" s="90"/>
      <c r="C21" s="90"/>
      <c r="D21" s="102"/>
      <c r="E21" s="80" t="s">
        <v>233</v>
      </c>
      <c r="F21" s="80" t="s">
        <v>234</v>
      </c>
      <c r="G21" s="81">
        <f t="shared" ref="G21:G24" si="4">H21+I21</f>
        <v>13909875</v>
      </c>
      <c r="H21" s="59">
        <f>H23+H30</f>
        <v>13909875</v>
      </c>
      <c r="I21" s="93">
        <f t="shared" ref="I21:J21" si="5">I23+I30</f>
        <v>0</v>
      </c>
      <c r="J21" s="93">
        <f t="shared" si="5"/>
        <v>0</v>
      </c>
      <c r="K21" s="95"/>
      <c r="L21" s="98"/>
      <c r="M21" s="169">
        <v>42</v>
      </c>
      <c r="N21" s="8"/>
      <c r="O21" s="8"/>
      <c r="P21" s="8"/>
      <c r="Q21" s="8"/>
      <c r="R21" s="8"/>
      <c r="S21" s="8"/>
      <c r="T21" s="187">
        <v>2</v>
      </c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</row>
    <row r="22" spans="1:57" s="9" customFormat="1" ht="34.5" customHeight="1" x14ac:dyDescent="0.35">
      <c r="A22" s="90"/>
      <c r="B22" s="90"/>
      <c r="C22" s="90"/>
      <c r="D22" s="102"/>
      <c r="E22" s="86" t="s">
        <v>3</v>
      </c>
      <c r="F22" s="80"/>
      <c r="G22" s="81"/>
      <c r="H22" s="59"/>
      <c r="I22" s="93"/>
      <c r="J22" s="93"/>
      <c r="K22" s="95"/>
      <c r="L22" s="98"/>
      <c r="M22" s="8"/>
      <c r="N22" s="8"/>
      <c r="O22" s="8"/>
      <c r="P22" s="8"/>
      <c r="Q22" s="8"/>
      <c r="R22" s="8"/>
      <c r="S22" s="8"/>
      <c r="T22" s="187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</row>
    <row r="23" spans="1:57" s="9" customFormat="1" x14ac:dyDescent="0.25">
      <c r="A23" s="88" t="s">
        <v>46</v>
      </c>
      <c r="B23" s="88"/>
      <c r="C23" s="88"/>
      <c r="D23" s="89" t="s">
        <v>18</v>
      </c>
      <c r="E23" s="86"/>
      <c r="F23" s="86"/>
      <c r="G23" s="81">
        <f t="shared" si="4"/>
        <v>13659875</v>
      </c>
      <c r="H23" s="59">
        <f>H24</f>
        <v>13659875</v>
      </c>
      <c r="I23" s="59"/>
      <c r="J23" s="59"/>
      <c r="K23" s="95"/>
      <c r="L23" s="98"/>
      <c r="M23" s="8"/>
      <c r="N23" s="8"/>
      <c r="O23" s="8"/>
      <c r="P23" s="8"/>
      <c r="Q23" s="8"/>
      <c r="R23" s="8"/>
      <c r="S23" s="8"/>
      <c r="T23" s="187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</row>
    <row r="24" spans="1:57" s="9" customFormat="1" x14ac:dyDescent="0.25">
      <c r="A24" s="88" t="s">
        <v>45</v>
      </c>
      <c r="B24" s="88"/>
      <c r="C24" s="88"/>
      <c r="D24" s="89" t="s">
        <v>18</v>
      </c>
      <c r="E24" s="86"/>
      <c r="F24" s="86"/>
      <c r="G24" s="81">
        <f t="shared" si="4"/>
        <v>13659875</v>
      </c>
      <c r="H24" s="59">
        <f>H25+H26+H27+H28+H29</f>
        <v>13659875</v>
      </c>
      <c r="I24" s="59">
        <f t="shared" ref="I24:J24" si="6">I25+I26+I27+I28+I29</f>
        <v>0</v>
      </c>
      <c r="J24" s="59">
        <f t="shared" si="6"/>
        <v>0</v>
      </c>
      <c r="K24" s="95"/>
      <c r="L24" s="98"/>
      <c r="M24" s="8"/>
      <c r="N24" s="8"/>
      <c r="O24" s="8"/>
      <c r="P24" s="8"/>
      <c r="Q24" s="8"/>
      <c r="R24" s="8"/>
      <c r="S24" s="8"/>
      <c r="T24" s="187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</row>
    <row r="25" spans="1:57" s="9" customFormat="1" x14ac:dyDescent="0.25">
      <c r="A25" s="90" t="s">
        <v>176</v>
      </c>
      <c r="B25" s="90" t="s">
        <v>177</v>
      </c>
      <c r="C25" s="90" t="s">
        <v>11</v>
      </c>
      <c r="D25" s="101" t="s">
        <v>175</v>
      </c>
      <c r="E25" s="86"/>
      <c r="F25" s="86"/>
      <c r="G25" s="92">
        <f>H25+I25</f>
        <v>38614</v>
      </c>
      <c r="H25" s="93">
        <v>38614</v>
      </c>
      <c r="I25" s="93"/>
      <c r="J25" s="93"/>
      <c r="K25" s="95"/>
      <c r="L25" s="98"/>
      <c r="M25" s="8"/>
      <c r="N25" s="8"/>
      <c r="O25" s="8"/>
      <c r="P25" s="8"/>
      <c r="Q25" s="8"/>
      <c r="R25" s="8"/>
      <c r="S25" s="8"/>
      <c r="T25" s="187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</row>
    <row r="26" spans="1:57" s="9" customFormat="1" ht="72" x14ac:dyDescent="0.25">
      <c r="A26" s="90" t="s">
        <v>173</v>
      </c>
      <c r="B26" s="90" t="s">
        <v>174</v>
      </c>
      <c r="C26" s="90" t="s">
        <v>11</v>
      </c>
      <c r="D26" s="103" t="s">
        <v>172</v>
      </c>
      <c r="E26" s="86"/>
      <c r="F26" s="86"/>
      <c r="G26" s="92">
        <f t="shared" ref="G26:G28" si="7">H26+I26</f>
        <v>780301</v>
      </c>
      <c r="H26" s="93">
        <v>780301</v>
      </c>
      <c r="I26" s="93"/>
      <c r="J26" s="93"/>
      <c r="K26" s="95"/>
      <c r="L26" s="98"/>
      <c r="M26" s="8"/>
      <c r="N26" s="8"/>
      <c r="O26" s="8"/>
      <c r="P26" s="8"/>
      <c r="Q26" s="8"/>
      <c r="R26" s="8"/>
      <c r="S26" s="8"/>
      <c r="T26" s="187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</row>
    <row r="27" spans="1:57" s="9" customFormat="1" x14ac:dyDescent="0.25">
      <c r="A27" s="90" t="s">
        <v>97</v>
      </c>
      <c r="B27" s="90" t="s">
        <v>98</v>
      </c>
      <c r="C27" s="90" t="s">
        <v>11</v>
      </c>
      <c r="D27" s="94" t="s">
        <v>44</v>
      </c>
      <c r="E27" s="86"/>
      <c r="F27" s="86"/>
      <c r="G27" s="92">
        <f t="shared" si="7"/>
        <v>4566780</v>
      </c>
      <c r="H27" s="93">
        <v>4566780</v>
      </c>
      <c r="I27" s="93"/>
      <c r="J27" s="93"/>
      <c r="K27" s="95"/>
      <c r="L27" s="98"/>
      <c r="M27" s="8"/>
      <c r="N27" s="8"/>
      <c r="O27" s="8"/>
      <c r="P27" s="8"/>
      <c r="Q27" s="8"/>
      <c r="R27" s="8"/>
      <c r="S27" s="8"/>
      <c r="T27" s="187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</row>
    <row r="28" spans="1:57" s="9" customFormat="1" x14ac:dyDescent="0.25">
      <c r="A28" s="90" t="s">
        <v>99</v>
      </c>
      <c r="B28" s="90" t="s">
        <v>100</v>
      </c>
      <c r="C28" s="90" t="s">
        <v>11</v>
      </c>
      <c r="D28" s="94" t="s">
        <v>101</v>
      </c>
      <c r="E28" s="86"/>
      <c r="F28" s="86"/>
      <c r="G28" s="92">
        <f t="shared" si="7"/>
        <v>34919</v>
      </c>
      <c r="H28" s="93">
        <v>34919</v>
      </c>
      <c r="I28" s="93"/>
      <c r="J28" s="93"/>
      <c r="K28" s="95"/>
      <c r="L28" s="98"/>
      <c r="M28" s="8"/>
      <c r="N28" s="8"/>
      <c r="O28" s="8"/>
      <c r="P28" s="8"/>
      <c r="Q28" s="8"/>
      <c r="R28" s="8"/>
      <c r="S28" s="8"/>
      <c r="T28" s="187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</row>
    <row r="29" spans="1:57" s="9" customFormat="1" ht="48" customHeight="1" x14ac:dyDescent="0.25">
      <c r="A29" s="90" t="s">
        <v>94</v>
      </c>
      <c r="B29" s="90" t="s">
        <v>95</v>
      </c>
      <c r="C29" s="90" t="s">
        <v>13</v>
      </c>
      <c r="D29" s="94" t="s">
        <v>128</v>
      </c>
      <c r="E29" s="99"/>
      <c r="F29" s="86"/>
      <c r="G29" s="92">
        <f>H29+I29</f>
        <v>8239261</v>
      </c>
      <c r="H29" s="93">
        <v>8239261</v>
      </c>
      <c r="I29" s="93"/>
      <c r="J29" s="93"/>
      <c r="K29" s="95"/>
      <c r="L29" s="98"/>
      <c r="M29" s="8"/>
      <c r="N29" s="8"/>
      <c r="O29" s="8"/>
      <c r="P29" s="8"/>
      <c r="Q29" s="8"/>
      <c r="R29" s="8"/>
      <c r="S29" s="8"/>
      <c r="T29" s="187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</row>
    <row r="30" spans="1:57" s="9" customFormat="1" x14ac:dyDescent="0.25">
      <c r="A30" s="88" t="s">
        <v>93</v>
      </c>
      <c r="B30" s="78"/>
      <c r="C30" s="78"/>
      <c r="D30" s="89" t="s">
        <v>23</v>
      </c>
      <c r="E30" s="86"/>
      <c r="F30" s="86"/>
      <c r="G30" s="81">
        <f t="shared" ref="G30:G32" si="8">H30+I30</f>
        <v>250000</v>
      </c>
      <c r="H30" s="59">
        <f>H31</f>
        <v>250000</v>
      </c>
      <c r="I30" s="93"/>
      <c r="J30" s="93"/>
      <c r="K30" s="95"/>
      <c r="L30" s="98"/>
      <c r="M30" s="8"/>
      <c r="N30" s="8"/>
      <c r="O30" s="8"/>
      <c r="P30" s="8"/>
      <c r="Q30" s="8"/>
      <c r="R30" s="8"/>
      <c r="S30" s="8"/>
      <c r="T30" s="187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</row>
    <row r="31" spans="1:57" s="9" customFormat="1" x14ac:dyDescent="0.25">
      <c r="A31" s="88" t="s">
        <v>92</v>
      </c>
      <c r="B31" s="78"/>
      <c r="C31" s="78"/>
      <c r="D31" s="89" t="s">
        <v>23</v>
      </c>
      <c r="E31" s="86"/>
      <c r="F31" s="86"/>
      <c r="G31" s="81">
        <f t="shared" si="8"/>
        <v>250000</v>
      </c>
      <c r="H31" s="59">
        <f>H32</f>
        <v>250000</v>
      </c>
      <c r="I31" s="93"/>
      <c r="J31" s="93"/>
      <c r="K31" s="95"/>
      <c r="L31" s="98"/>
      <c r="M31" s="8"/>
      <c r="N31" s="8"/>
      <c r="O31" s="8"/>
      <c r="P31" s="8"/>
      <c r="Q31" s="8"/>
      <c r="R31" s="8"/>
      <c r="S31" s="8"/>
      <c r="T31" s="187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</row>
    <row r="32" spans="1:57" s="9" customFormat="1" x14ac:dyDescent="0.25">
      <c r="A32" s="90" t="s">
        <v>159</v>
      </c>
      <c r="B32" s="90" t="s">
        <v>95</v>
      </c>
      <c r="C32" s="90" t="s">
        <v>13</v>
      </c>
      <c r="D32" s="101" t="s">
        <v>128</v>
      </c>
      <c r="E32" s="86"/>
      <c r="F32" s="86"/>
      <c r="G32" s="92">
        <f t="shared" si="8"/>
        <v>250000</v>
      </c>
      <c r="H32" s="93">
        <v>250000</v>
      </c>
      <c r="I32" s="93"/>
      <c r="J32" s="93"/>
      <c r="K32" s="95"/>
      <c r="L32" s="98"/>
      <c r="M32" s="8"/>
      <c r="N32" s="8"/>
      <c r="O32" s="8"/>
      <c r="P32" s="8"/>
      <c r="Q32" s="8"/>
      <c r="R32" s="8"/>
      <c r="S32" s="8"/>
      <c r="T32" s="187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</row>
    <row r="33" spans="1:57" s="7" customFormat="1" ht="131.25" customHeight="1" x14ac:dyDescent="0.25">
      <c r="A33" s="78"/>
      <c r="B33" s="78"/>
      <c r="C33" s="78"/>
      <c r="D33" s="104"/>
      <c r="E33" s="80" t="s">
        <v>277</v>
      </c>
      <c r="F33" s="80" t="s">
        <v>298</v>
      </c>
      <c r="G33" s="81">
        <f t="shared" si="0"/>
        <v>958260</v>
      </c>
      <c r="H33" s="81">
        <f>H35</f>
        <v>958260</v>
      </c>
      <c r="I33" s="59">
        <f>I35</f>
        <v>0</v>
      </c>
      <c r="J33" s="59">
        <f>J35</f>
        <v>0</v>
      </c>
      <c r="K33" s="82"/>
      <c r="L33" s="83"/>
      <c r="M33" s="169">
        <v>2</v>
      </c>
      <c r="N33" s="6"/>
      <c r="O33" s="6"/>
      <c r="P33" s="6"/>
      <c r="Q33" s="6"/>
      <c r="R33" s="6"/>
      <c r="S33" s="6"/>
      <c r="T33" s="187">
        <v>3</v>
      </c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</row>
    <row r="34" spans="1:57" s="7" customFormat="1" ht="36.75" customHeight="1" x14ac:dyDescent="0.25">
      <c r="A34" s="78"/>
      <c r="B34" s="78"/>
      <c r="C34" s="78"/>
      <c r="D34" s="104"/>
      <c r="E34" s="105" t="s">
        <v>3</v>
      </c>
      <c r="F34" s="105"/>
      <c r="G34" s="81">
        <f t="shared" si="0"/>
        <v>0</v>
      </c>
      <c r="H34" s="81">
        <f>I34+J34</f>
        <v>0</v>
      </c>
      <c r="I34" s="59"/>
      <c r="J34" s="59"/>
      <c r="K34" s="82"/>
      <c r="L34" s="83"/>
      <c r="M34" s="6"/>
      <c r="N34" s="6"/>
      <c r="O34" s="6"/>
      <c r="P34" s="6"/>
      <c r="Q34" s="6"/>
      <c r="R34" s="6"/>
      <c r="S34" s="6"/>
      <c r="T34" s="187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</row>
    <row r="35" spans="1:57" s="7" customFormat="1" ht="39.75" customHeight="1" x14ac:dyDescent="0.25">
      <c r="A35" s="88" t="s">
        <v>61</v>
      </c>
      <c r="B35" s="88"/>
      <c r="C35" s="88"/>
      <c r="D35" s="89" t="s">
        <v>32</v>
      </c>
      <c r="E35" s="80"/>
      <c r="F35" s="80"/>
      <c r="G35" s="81">
        <f t="shared" si="0"/>
        <v>958260</v>
      </c>
      <c r="H35" s="81">
        <f>H36</f>
        <v>958260</v>
      </c>
      <c r="I35" s="81">
        <f>I36+I38</f>
        <v>0</v>
      </c>
      <c r="J35" s="81">
        <f>J36+J38</f>
        <v>0</v>
      </c>
      <c r="K35" s="82"/>
      <c r="L35" s="83"/>
      <c r="M35" s="6"/>
      <c r="N35" s="6"/>
      <c r="O35" s="6"/>
      <c r="P35" s="6"/>
      <c r="Q35" s="6"/>
      <c r="R35" s="6"/>
      <c r="S35" s="6"/>
      <c r="T35" s="187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</row>
    <row r="36" spans="1:57" s="7" customFormat="1" ht="36" customHeight="1" x14ac:dyDescent="0.25">
      <c r="A36" s="88" t="s">
        <v>60</v>
      </c>
      <c r="B36" s="88"/>
      <c r="C36" s="88"/>
      <c r="D36" s="89" t="s">
        <v>32</v>
      </c>
      <c r="E36" s="80"/>
      <c r="F36" s="80"/>
      <c r="G36" s="81">
        <f t="shared" si="0"/>
        <v>958260</v>
      </c>
      <c r="H36" s="81">
        <f>H37+H38</f>
        <v>958260</v>
      </c>
      <c r="I36" s="81">
        <f>I37</f>
        <v>0</v>
      </c>
      <c r="J36" s="81">
        <f>J37</f>
        <v>0</v>
      </c>
      <c r="K36" s="82"/>
      <c r="L36" s="83"/>
      <c r="M36" s="6"/>
      <c r="N36" s="6"/>
      <c r="O36" s="6"/>
      <c r="P36" s="6"/>
      <c r="Q36" s="6"/>
      <c r="R36" s="6"/>
      <c r="S36" s="6"/>
      <c r="T36" s="187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</row>
    <row r="37" spans="1:57" s="7" customFormat="1" x14ac:dyDescent="0.35">
      <c r="A37" s="90" t="s">
        <v>247</v>
      </c>
      <c r="B37" s="90" t="s">
        <v>246</v>
      </c>
      <c r="C37" s="90" t="s">
        <v>183</v>
      </c>
      <c r="D37" s="106" t="s">
        <v>248</v>
      </c>
      <c r="E37" s="105"/>
      <c r="F37" s="105"/>
      <c r="G37" s="92">
        <f t="shared" si="0"/>
        <v>958260</v>
      </c>
      <c r="H37" s="93">
        <v>958260</v>
      </c>
      <c r="I37" s="93"/>
      <c r="J37" s="93"/>
      <c r="K37" s="82"/>
      <c r="L37" s="83"/>
      <c r="M37" s="6"/>
      <c r="N37" s="6"/>
      <c r="O37" s="6"/>
      <c r="P37" s="6"/>
      <c r="Q37" s="6"/>
      <c r="R37" s="6"/>
      <c r="S37" s="6"/>
      <c r="T37" s="187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</row>
    <row r="38" spans="1:57" s="52" customFormat="1" ht="65.25" hidden="1" customHeight="1" x14ac:dyDescent="0.35">
      <c r="A38" s="142" t="s">
        <v>58</v>
      </c>
      <c r="B38" s="142" t="s">
        <v>59</v>
      </c>
      <c r="C38" s="142" t="s">
        <v>4</v>
      </c>
      <c r="D38" s="154" t="s">
        <v>113</v>
      </c>
      <c r="E38" s="152"/>
      <c r="F38" s="152"/>
      <c r="G38" s="155">
        <f t="shared" si="0"/>
        <v>0</v>
      </c>
      <c r="H38" s="153"/>
      <c r="I38" s="146"/>
      <c r="J38" s="146"/>
      <c r="K38" s="82"/>
      <c r="L38" s="83"/>
      <c r="M38" s="51"/>
      <c r="N38" s="51"/>
      <c r="O38" s="51"/>
      <c r="P38" s="51"/>
      <c r="Q38" s="51"/>
      <c r="R38" s="51"/>
      <c r="S38" s="51"/>
      <c r="T38" s="188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</row>
    <row r="39" spans="1:57" s="7" customFormat="1" ht="150.75" customHeight="1" x14ac:dyDescent="0.35">
      <c r="A39" s="90"/>
      <c r="B39" s="90"/>
      <c r="C39" s="90"/>
      <c r="D39" s="106"/>
      <c r="E39" s="80" t="s">
        <v>268</v>
      </c>
      <c r="F39" s="80" t="s">
        <v>297</v>
      </c>
      <c r="G39" s="81">
        <f t="shared" si="0"/>
        <v>3541095</v>
      </c>
      <c r="H39" s="59">
        <f>H41</f>
        <v>3541095</v>
      </c>
      <c r="I39" s="59">
        <f>I41</f>
        <v>0</v>
      </c>
      <c r="J39" s="59">
        <f>J41</f>
        <v>0</v>
      </c>
      <c r="K39" s="82"/>
      <c r="L39" s="83"/>
      <c r="M39" s="169">
        <v>3</v>
      </c>
      <c r="N39" s="6"/>
      <c r="O39" s="6"/>
      <c r="P39" s="6"/>
      <c r="Q39" s="6"/>
      <c r="R39" s="6"/>
      <c r="S39" s="6"/>
      <c r="T39" s="187">
        <v>4</v>
      </c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</row>
    <row r="40" spans="1:57" s="7" customFormat="1" ht="33" customHeight="1" x14ac:dyDescent="0.35">
      <c r="A40" s="90"/>
      <c r="B40" s="90"/>
      <c r="C40" s="90"/>
      <c r="D40" s="106"/>
      <c r="E40" s="105" t="s">
        <v>3</v>
      </c>
      <c r="F40" s="80"/>
      <c r="G40" s="81"/>
      <c r="H40" s="59"/>
      <c r="I40" s="59"/>
      <c r="J40" s="59"/>
      <c r="K40" s="82"/>
      <c r="L40" s="83"/>
      <c r="M40" s="236"/>
      <c r="N40" s="6"/>
      <c r="O40" s="6"/>
      <c r="P40" s="6"/>
      <c r="Q40" s="6"/>
      <c r="R40" s="6"/>
      <c r="S40" s="6"/>
      <c r="T40" s="187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</row>
    <row r="41" spans="1:57" s="7" customFormat="1" x14ac:dyDescent="0.25">
      <c r="A41" s="88" t="s">
        <v>61</v>
      </c>
      <c r="B41" s="88"/>
      <c r="C41" s="88"/>
      <c r="D41" s="89" t="s">
        <v>32</v>
      </c>
      <c r="E41" s="105"/>
      <c r="F41" s="105"/>
      <c r="G41" s="81">
        <f t="shared" si="0"/>
        <v>3541095</v>
      </c>
      <c r="H41" s="59">
        <f>H42</f>
        <v>3541095</v>
      </c>
      <c r="I41" s="59">
        <f t="shared" ref="I41:L41" si="9">I42</f>
        <v>0</v>
      </c>
      <c r="J41" s="59">
        <f t="shared" si="9"/>
        <v>0</v>
      </c>
      <c r="K41" s="59">
        <f t="shared" si="9"/>
        <v>0</v>
      </c>
      <c r="L41" s="59">
        <f t="shared" si="9"/>
        <v>0</v>
      </c>
      <c r="M41" s="6"/>
      <c r="N41" s="6"/>
      <c r="O41" s="6"/>
      <c r="P41" s="6"/>
      <c r="Q41" s="6"/>
      <c r="R41" s="6"/>
      <c r="S41" s="6"/>
      <c r="T41" s="187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</row>
    <row r="42" spans="1:57" s="7" customFormat="1" x14ac:dyDescent="0.25">
      <c r="A42" s="88" t="s">
        <v>60</v>
      </c>
      <c r="B42" s="88"/>
      <c r="C42" s="88"/>
      <c r="D42" s="89" t="s">
        <v>32</v>
      </c>
      <c r="E42" s="105"/>
      <c r="F42" s="105"/>
      <c r="G42" s="81">
        <f>H42+I42</f>
        <v>3541095</v>
      </c>
      <c r="H42" s="59">
        <f>H43</f>
        <v>3541095</v>
      </c>
      <c r="I42" s="59">
        <f>I43</f>
        <v>0</v>
      </c>
      <c r="J42" s="59">
        <f>J43</f>
        <v>0</v>
      </c>
      <c r="K42" s="82"/>
      <c r="L42" s="83"/>
      <c r="M42" s="6"/>
      <c r="N42" s="6"/>
      <c r="O42" s="6"/>
      <c r="P42" s="6"/>
      <c r="Q42" s="6"/>
      <c r="R42" s="6"/>
      <c r="S42" s="6"/>
      <c r="T42" s="187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</row>
    <row r="43" spans="1:57" s="3" customFormat="1" x14ac:dyDescent="0.35">
      <c r="A43" s="90" t="s">
        <v>83</v>
      </c>
      <c r="B43" s="90" t="s">
        <v>84</v>
      </c>
      <c r="C43" s="90" t="s">
        <v>114</v>
      </c>
      <c r="D43" s="91" t="s">
        <v>85</v>
      </c>
      <c r="E43" s="105"/>
      <c r="F43" s="105"/>
      <c r="G43" s="92">
        <f t="shared" si="0"/>
        <v>3541095</v>
      </c>
      <c r="H43" s="93">
        <v>3541095</v>
      </c>
      <c r="I43" s="93"/>
      <c r="J43" s="93"/>
      <c r="K43" s="107"/>
      <c r="L43" s="108"/>
      <c r="M43" s="10"/>
      <c r="N43" s="10"/>
      <c r="O43" s="10"/>
      <c r="P43" s="10"/>
      <c r="Q43" s="10"/>
      <c r="R43" s="10"/>
      <c r="S43" s="10"/>
      <c r="T43" s="187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</row>
    <row r="44" spans="1:57" s="3" customFormat="1" ht="114.75" customHeight="1" x14ac:dyDescent="0.35">
      <c r="A44" s="90"/>
      <c r="B44" s="90"/>
      <c r="C44" s="90"/>
      <c r="D44" s="106"/>
      <c r="E44" s="80" t="s">
        <v>271</v>
      </c>
      <c r="F44" s="80" t="s">
        <v>296</v>
      </c>
      <c r="G44" s="81">
        <f t="shared" si="0"/>
        <v>4617156</v>
      </c>
      <c r="H44" s="59">
        <f>H46+H49</f>
        <v>3605814</v>
      </c>
      <c r="I44" s="59">
        <f>I48+I49</f>
        <v>1011342</v>
      </c>
      <c r="J44" s="59">
        <f>J48+J49</f>
        <v>1011342</v>
      </c>
      <c r="K44" s="107"/>
      <c r="L44" s="108"/>
      <c r="M44" s="169">
        <v>27</v>
      </c>
      <c r="N44" s="10"/>
      <c r="O44" s="10"/>
      <c r="P44" s="10"/>
      <c r="Q44" s="10"/>
      <c r="R44" s="10"/>
      <c r="S44" s="10"/>
      <c r="T44" s="187">
        <v>5</v>
      </c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</row>
    <row r="45" spans="1:57" s="3" customFormat="1" ht="31.5" customHeight="1" x14ac:dyDescent="0.35">
      <c r="A45" s="90"/>
      <c r="B45" s="90"/>
      <c r="C45" s="237"/>
      <c r="D45" s="106"/>
      <c r="E45" s="105" t="s">
        <v>3</v>
      </c>
      <c r="F45" s="80"/>
      <c r="G45" s="81"/>
      <c r="H45" s="59"/>
      <c r="I45" s="59"/>
      <c r="J45" s="59"/>
      <c r="K45" s="107"/>
      <c r="L45" s="108"/>
      <c r="M45" s="236"/>
      <c r="N45" s="10"/>
      <c r="O45" s="10"/>
      <c r="P45" s="10"/>
      <c r="Q45" s="10"/>
      <c r="R45" s="10"/>
      <c r="S45" s="10"/>
      <c r="T45" s="187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</row>
    <row r="46" spans="1:57" s="3" customFormat="1" x14ac:dyDescent="0.25">
      <c r="A46" s="88" t="s">
        <v>61</v>
      </c>
      <c r="B46" s="109"/>
      <c r="C46" s="110"/>
      <c r="D46" s="89" t="s">
        <v>32</v>
      </c>
      <c r="E46" s="105"/>
      <c r="F46" s="105"/>
      <c r="G46" s="81">
        <f t="shared" si="0"/>
        <v>4617156</v>
      </c>
      <c r="H46" s="59">
        <f>H48</f>
        <v>3605814</v>
      </c>
      <c r="I46" s="59">
        <f>I48+I49</f>
        <v>1011342</v>
      </c>
      <c r="J46" s="59">
        <f>J48+J49</f>
        <v>1011342</v>
      </c>
      <c r="K46" s="107"/>
      <c r="L46" s="108"/>
      <c r="M46" s="10"/>
      <c r="N46" s="10"/>
      <c r="O46" s="10"/>
      <c r="P46" s="10"/>
      <c r="Q46" s="10"/>
      <c r="R46" s="10"/>
      <c r="S46" s="10"/>
      <c r="T46" s="187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</row>
    <row r="47" spans="1:57" s="3" customFormat="1" x14ac:dyDescent="0.25">
      <c r="A47" s="88" t="s">
        <v>60</v>
      </c>
      <c r="B47" s="88"/>
      <c r="C47" s="88"/>
      <c r="D47" s="89" t="s">
        <v>32</v>
      </c>
      <c r="E47" s="105"/>
      <c r="F47" s="105"/>
      <c r="G47" s="81">
        <f t="shared" ref="G47:H47" si="10">G48+G49</f>
        <v>4617156</v>
      </c>
      <c r="H47" s="81">
        <f t="shared" si="10"/>
        <v>3605814</v>
      </c>
      <c r="I47" s="81">
        <f>I48+I49</f>
        <v>1011342</v>
      </c>
      <c r="J47" s="81">
        <f>J48+J49</f>
        <v>1011342</v>
      </c>
      <c r="K47" s="107"/>
      <c r="L47" s="108"/>
      <c r="M47" s="10"/>
      <c r="N47" s="10"/>
      <c r="O47" s="10"/>
      <c r="P47" s="10"/>
      <c r="Q47" s="10"/>
      <c r="R47" s="10"/>
      <c r="S47" s="10"/>
      <c r="T47" s="187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</row>
    <row r="48" spans="1:57" s="3" customFormat="1" x14ac:dyDescent="0.35">
      <c r="A48" s="90" t="s">
        <v>164</v>
      </c>
      <c r="B48" s="90" t="s">
        <v>153</v>
      </c>
      <c r="C48" s="90" t="s">
        <v>156</v>
      </c>
      <c r="D48" s="111" t="s">
        <v>154</v>
      </c>
      <c r="E48" s="105"/>
      <c r="F48" s="105"/>
      <c r="G48" s="92">
        <f t="shared" si="0"/>
        <v>3605814</v>
      </c>
      <c r="H48" s="93">
        <f>3525814+80000</f>
        <v>3605814</v>
      </c>
      <c r="I48" s="93"/>
      <c r="J48" s="93"/>
      <c r="K48" s="107"/>
      <c r="L48" s="108"/>
      <c r="M48" s="10"/>
      <c r="N48" s="10"/>
      <c r="O48" s="10"/>
      <c r="P48" s="10"/>
      <c r="Q48" s="10"/>
      <c r="R48" s="10"/>
      <c r="S48" s="10"/>
      <c r="T48" s="187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</row>
    <row r="49" spans="1:57" s="3" customFormat="1" x14ac:dyDescent="0.35">
      <c r="A49" s="90" t="s">
        <v>269</v>
      </c>
      <c r="B49" s="90" t="s">
        <v>270</v>
      </c>
      <c r="C49" s="90" t="s">
        <v>273</v>
      </c>
      <c r="D49" s="111" t="s">
        <v>272</v>
      </c>
      <c r="E49" s="105"/>
      <c r="F49" s="105"/>
      <c r="G49" s="92">
        <f t="shared" si="0"/>
        <v>1011342</v>
      </c>
      <c r="H49" s="112"/>
      <c r="I49" s="93">
        <v>1011342</v>
      </c>
      <c r="J49" s="93">
        <v>1011342</v>
      </c>
      <c r="K49" s="107"/>
      <c r="L49" s="108"/>
      <c r="M49" s="10"/>
      <c r="N49" s="10"/>
      <c r="O49" s="10"/>
      <c r="P49" s="10"/>
      <c r="Q49" s="10"/>
      <c r="R49" s="10"/>
      <c r="S49" s="10"/>
      <c r="T49" s="187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</row>
    <row r="50" spans="1:57" s="7" customFormat="1" ht="75.75" customHeight="1" x14ac:dyDescent="0.25">
      <c r="A50" s="78"/>
      <c r="B50" s="78"/>
      <c r="C50" s="78"/>
      <c r="D50" s="113"/>
      <c r="E50" s="80" t="s">
        <v>235</v>
      </c>
      <c r="F50" s="80" t="s">
        <v>304</v>
      </c>
      <c r="G50" s="81">
        <f>H50+I50</f>
        <v>944817</v>
      </c>
      <c r="H50" s="59">
        <f>H52+H59</f>
        <v>944817</v>
      </c>
      <c r="I50" s="59">
        <f t="shared" ref="I50:J50" si="11">I52+I58</f>
        <v>0</v>
      </c>
      <c r="J50" s="59">
        <f t="shared" si="11"/>
        <v>0</v>
      </c>
      <c r="K50" s="82"/>
      <c r="L50" s="83"/>
      <c r="M50" s="169">
        <v>37</v>
      </c>
      <c r="N50" s="6"/>
      <c r="O50" s="6"/>
      <c r="P50" s="6"/>
      <c r="Q50" s="6"/>
      <c r="R50" s="6"/>
      <c r="S50" s="6"/>
      <c r="T50" s="187">
        <v>6</v>
      </c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</row>
    <row r="51" spans="1:57" s="7" customFormat="1" ht="27" customHeight="1" x14ac:dyDescent="0.25">
      <c r="A51" s="78"/>
      <c r="B51" s="78"/>
      <c r="C51" s="78"/>
      <c r="D51" s="113"/>
      <c r="E51" s="105" t="s">
        <v>3</v>
      </c>
      <c r="F51" s="80"/>
      <c r="G51" s="81"/>
      <c r="H51" s="59"/>
      <c r="I51" s="59"/>
      <c r="J51" s="59"/>
      <c r="K51" s="82"/>
      <c r="L51" s="83"/>
      <c r="M51" s="236"/>
      <c r="N51" s="6"/>
      <c r="O51" s="6"/>
      <c r="P51" s="6"/>
      <c r="Q51" s="6"/>
      <c r="R51" s="6"/>
      <c r="S51" s="6"/>
      <c r="T51" s="187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</row>
    <row r="52" spans="1:57" s="7" customFormat="1" ht="53.7" customHeight="1" x14ac:dyDescent="0.25">
      <c r="A52" s="88" t="s">
        <v>61</v>
      </c>
      <c r="B52" s="88"/>
      <c r="C52" s="88"/>
      <c r="D52" s="89" t="s">
        <v>32</v>
      </c>
      <c r="E52" s="80"/>
      <c r="F52" s="80"/>
      <c r="G52" s="81">
        <f t="shared" si="0"/>
        <v>543500</v>
      </c>
      <c r="H52" s="59">
        <f>H53</f>
        <v>543500</v>
      </c>
      <c r="I52" s="59">
        <f t="shared" ref="I52:J52" si="12">I53</f>
        <v>0</v>
      </c>
      <c r="J52" s="59">
        <f t="shared" si="12"/>
        <v>0</v>
      </c>
      <c r="K52" s="82"/>
      <c r="L52" s="83"/>
      <c r="M52" s="6"/>
      <c r="N52" s="6"/>
      <c r="O52" s="6"/>
      <c r="P52" s="6"/>
      <c r="Q52" s="6"/>
      <c r="R52" s="6"/>
      <c r="S52" s="6"/>
      <c r="T52" s="187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</row>
    <row r="53" spans="1:57" s="7" customFormat="1" ht="39.75" customHeight="1" x14ac:dyDescent="0.25">
      <c r="A53" s="88" t="s">
        <v>60</v>
      </c>
      <c r="B53" s="88"/>
      <c r="C53" s="88"/>
      <c r="D53" s="89" t="s">
        <v>32</v>
      </c>
      <c r="E53" s="80"/>
      <c r="F53" s="80"/>
      <c r="G53" s="81">
        <f>H53+I53</f>
        <v>543500</v>
      </c>
      <c r="H53" s="59">
        <f>H54+H55+H57</f>
        <v>543500</v>
      </c>
      <c r="I53" s="59">
        <f t="shared" ref="I53:J53" si="13">I54+I55+I57</f>
        <v>0</v>
      </c>
      <c r="J53" s="59">
        <f t="shared" si="13"/>
        <v>0</v>
      </c>
      <c r="K53" s="82"/>
      <c r="L53" s="83"/>
      <c r="M53" s="6"/>
      <c r="N53" s="6"/>
      <c r="O53" s="6"/>
      <c r="P53" s="6"/>
      <c r="Q53" s="6"/>
      <c r="R53" s="6"/>
      <c r="S53" s="6"/>
      <c r="T53" s="187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</row>
    <row r="54" spans="1:57" s="7" customFormat="1" x14ac:dyDescent="0.35">
      <c r="A54" s="90" t="s">
        <v>64</v>
      </c>
      <c r="B54" s="90" t="s">
        <v>65</v>
      </c>
      <c r="C54" s="90" t="s">
        <v>66</v>
      </c>
      <c r="D54" s="114" t="s">
        <v>67</v>
      </c>
      <c r="E54" s="80"/>
      <c r="F54" s="80"/>
      <c r="G54" s="92">
        <f t="shared" si="0"/>
        <v>462600</v>
      </c>
      <c r="H54" s="93">
        <f>46200+416400</f>
        <v>462600</v>
      </c>
      <c r="I54" s="59"/>
      <c r="J54" s="59"/>
      <c r="K54" s="82"/>
      <c r="L54" s="83"/>
      <c r="M54" s="254" t="s">
        <v>291</v>
      </c>
      <c r="N54" s="6"/>
      <c r="O54" s="6"/>
      <c r="P54" s="6"/>
      <c r="Q54" s="6"/>
      <c r="R54" s="6"/>
      <c r="S54" s="6"/>
      <c r="T54" s="187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</row>
    <row r="55" spans="1:57" s="56" customFormat="1" hidden="1" x14ac:dyDescent="0.35">
      <c r="A55" s="142" t="s">
        <v>181</v>
      </c>
      <c r="B55" s="142" t="s">
        <v>182</v>
      </c>
      <c r="C55" s="142" t="s">
        <v>183</v>
      </c>
      <c r="D55" s="154" t="s">
        <v>184</v>
      </c>
      <c r="E55" s="145"/>
      <c r="F55" s="145"/>
      <c r="G55" s="155">
        <f t="shared" si="0"/>
        <v>0</v>
      </c>
      <c r="H55" s="153"/>
      <c r="I55" s="146"/>
      <c r="J55" s="146"/>
      <c r="K55" s="147"/>
      <c r="L55" s="51"/>
      <c r="M55" s="55"/>
      <c r="N55" s="55"/>
      <c r="O55" s="55"/>
      <c r="P55" s="55"/>
      <c r="Q55" s="55"/>
      <c r="R55" s="55"/>
      <c r="S55" s="55"/>
      <c r="T55" s="196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</row>
    <row r="56" spans="1:57" s="56" customFormat="1" hidden="1" x14ac:dyDescent="0.25">
      <c r="A56" s="142" t="s">
        <v>193</v>
      </c>
      <c r="B56" s="142" t="s">
        <v>194</v>
      </c>
      <c r="C56" s="143" t="s">
        <v>5</v>
      </c>
      <c r="D56" s="161" t="s">
        <v>195</v>
      </c>
      <c r="E56" s="145"/>
      <c r="F56" s="145"/>
      <c r="G56" s="155">
        <f t="shared" si="0"/>
        <v>0</v>
      </c>
      <c r="H56" s="153"/>
      <c r="I56" s="146"/>
      <c r="J56" s="146"/>
      <c r="K56" s="147"/>
      <c r="L56" s="51"/>
      <c r="M56" s="55"/>
      <c r="N56" s="55"/>
      <c r="O56" s="55"/>
      <c r="P56" s="55"/>
      <c r="Q56" s="55"/>
      <c r="R56" s="55"/>
      <c r="S56" s="55"/>
      <c r="T56" s="196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</row>
    <row r="57" spans="1:57" s="7" customFormat="1" ht="33.6" customHeight="1" x14ac:dyDescent="0.25">
      <c r="A57" s="90" t="s">
        <v>117</v>
      </c>
      <c r="B57" s="90" t="s">
        <v>68</v>
      </c>
      <c r="C57" s="90" t="s">
        <v>4</v>
      </c>
      <c r="D57" s="101" t="s">
        <v>69</v>
      </c>
      <c r="E57" s="116"/>
      <c r="F57" s="116"/>
      <c r="G57" s="92">
        <f t="shared" si="0"/>
        <v>80900</v>
      </c>
      <c r="H57" s="93">
        <v>80900</v>
      </c>
      <c r="I57" s="93"/>
      <c r="J57" s="93"/>
      <c r="K57" s="82"/>
      <c r="L57" s="83"/>
      <c r="M57" s="6"/>
      <c r="N57" s="6"/>
      <c r="O57" s="6"/>
      <c r="P57" s="6"/>
      <c r="Q57" s="6"/>
      <c r="R57" s="6"/>
      <c r="S57" s="6"/>
      <c r="T57" s="187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</row>
    <row r="58" spans="1:57" s="56" customFormat="1" hidden="1" x14ac:dyDescent="0.35">
      <c r="A58" s="142" t="s">
        <v>58</v>
      </c>
      <c r="B58" s="142" t="s">
        <v>59</v>
      </c>
      <c r="C58" s="142" t="s">
        <v>4</v>
      </c>
      <c r="D58" s="154" t="s">
        <v>113</v>
      </c>
      <c r="E58" s="253"/>
      <c r="F58" s="253"/>
      <c r="G58" s="157"/>
      <c r="H58" s="157"/>
      <c r="I58" s="157">
        <f t="shared" ref="H58:J59" si="14">I59</f>
        <v>0</v>
      </c>
      <c r="J58" s="157">
        <f t="shared" si="14"/>
        <v>0</v>
      </c>
      <c r="K58" s="147"/>
      <c r="L58" s="51"/>
      <c r="M58" s="55"/>
      <c r="N58" s="55"/>
      <c r="O58" s="55"/>
      <c r="P58" s="55"/>
      <c r="Q58" s="55"/>
      <c r="R58" s="55"/>
      <c r="S58" s="55"/>
      <c r="T58" s="196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55"/>
      <c r="BE58" s="55"/>
    </row>
    <row r="59" spans="1:57" s="7" customFormat="1" x14ac:dyDescent="0.25">
      <c r="A59" s="90" t="s">
        <v>93</v>
      </c>
      <c r="B59" s="90"/>
      <c r="C59" s="90"/>
      <c r="D59" s="118" t="s">
        <v>23</v>
      </c>
      <c r="E59" s="117"/>
      <c r="F59" s="117"/>
      <c r="G59" s="81">
        <f>G60</f>
        <v>401317</v>
      </c>
      <c r="H59" s="81">
        <f t="shared" si="14"/>
        <v>401317</v>
      </c>
      <c r="I59" s="81">
        <f t="shared" si="14"/>
        <v>0</v>
      </c>
      <c r="J59" s="81">
        <f t="shared" si="14"/>
        <v>0</v>
      </c>
      <c r="K59" s="82"/>
      <c r="L59" s="83"/>
      <c r="M59" s="6"/>
      <c r="N59" s="6"/>
      <c r="O59" s="6"/>
      <c r="P59" s="6"/>
      <c r="Q59" s="6"/>
      <c r="R59" s="6"/>
      <c r="S59" s="6"/>
      <c r="T59" s="187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</row>
    <row r="60" spans="1:57" s="7" customFormat="1" x14ac:dyDescent="0.25">
      <c r="A60" s="90" t="s">
        <v>92</v>
      </c>
      <c r="B60" s="90"/>
      <c r="C60" s="90"/>
      <c r="D60" s="118" t="s">
        <v>23</v>
      </c>
      <c r="E60" s="117"/>
      <c r="F60" s="117"/>
      <c r="G60" s="81">
        <f>G61</f>
        <v>401317</v>
      </c>
      <c r="H60" s="81">
        <f t="shared" ref="H60:J60" si="15">H61</f>
        <v>401317</v>
      </c>
      <c r="I60" s="92">
        <f t="shared" si="15"/>
        <v>0</v>
      </c>
      <c r="J60" s="92">
        <f t="shared" si="15"/>
        <v>0</v>
      </c>
      <c r="K60" s="82"/>
      <c r="L60" s="83"/>
      <c r="M60" s="6"/>
      <c r="N60" s="6"/>
      <c r="O60" s="6"/>
      <c r="P60" s="6"/>
      <c r="Q60" s="6"/>
      <c r="R60" s="6"/>
      <c r="S60" s="6"/>
      <c r="T60" s="187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</row>
    <row r="61" spans="1:57" s="7" customFormat="1" x14ac:dyDescent="0.35">
      <c r="A61" s="90" t="s">
        <v>210</v>
      </c>
      <c r="B61" s="90" t="s">
        <v>65</v>
      </c>
      <c r="C61" s="90" t="s">
        <v>66</v>
      </c>
      <c r="D61" s="170" t="s">
        <v>258</v>
      </c>
      <c r="E61" s="117"/>
      <c r="F61" s="117"/>
      <c r="G61" s="92">
        <f>H61+I61</f>
        <v>401317</v>
      </c>
      <c r="H61" s="93">
        <f>9317+392000</f>
        <v>401317</v>
      </c>
      <c r="I61" s="93"/>
      <c r="J61" s="93"/>
      <c r="K61" s="82"/>
      <c r="L61" s="83"/>
      <c r="M61" s="6"/>
      <c r="N61" s="6"/>
      <c r="O61" s="6"/>
      <c r="P61" s="6"/>
      <c r="Q61" s="6"/>
      <c r="R61" s="6"/>
      <c r="S61" s="6"/>
      <c r="T61" s="187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</row>
    <row r="62" spans="1:57" s="7" customFormat="1" ht="47.25" customHeight="1" x14ac:dyDescent="0.25">
      <c r="A62" s="78"/>
      <c r="B62" s="78"/>
      <c r="C62" s="78"/>
      <c r="D62" s="79"/>
      <c r="E62" s="80" t="s">
        <v>286</v>
      </c>
      <c r="F62" s="80" t="s">
        <v>305</v>
      </c>
      <c r="G62" s="81">
        <f>H62+I62</f>
        <v>413675</v>
      </c>
      <c r="H62" s="59">
        <f>H64</f>
        <v>413675</v>
      </c>
      <c r="I62" s="59">
        <f t="shared" ref="I62:J62" si="16">I64</f>
        <v>0</v>
      </c>
      <c r="J62" s="59">
        <f t="shared" si="16"/>
        <v>0</v>
      </c>
      <c r="K62" s="82"/>
      <c r="L62" s="83"/>
      <c r="M62" s="169">
        <v>6</v>
      </c>
      <c r="N62" s="6"/>
      <c r="O62" s="6"/>
      <c r="P62" s="6"/>
      <c r="Q62" s="6"/>
      <c r="R62" s="6"/>
      <c r="S62" s="6"/>
      <c r="T62" s="187">
        <v>7</v>
      </c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</row>
    <row r="63" spans="1:57" s="7" customFormat="1" ht="31.5" customHeight="1" x14ac:dyDescent="0.25">
      <c r="A63" s="84"/>
      <c r="B63" s="84"/>
      <c r="C63" s="84"/>
      <c r="D63" s="85"/>
      <c r="E63" s="86" t="s">
        <v>3</v>
      </c>
      <c r="F63" s="86"/>
      <c r="G63" s="81">
        <f t="shared" ref="G63:G72" si="17">H63+I63</f>
        <v>0</v>
      </c>
      <c r="H63" s="87"/>
      <c r="I63" s="87"/>
      <c r="J63" s="87"/>
      <c r="K63" s="82"/>
      <c r="L63" s="83"/>
      <c r="M63" s="6"/>
      <c r="N63" s="6"/>
      <c r="O63" s="6"/>
      <c r="P63" s="6"/>
      <c r="Q63" s="6"/>
      <c r="R63" s="6"/>
      <c r="S63" s="6"/>
      <c r="T63" s="187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</row>
    <row r="64" spans="1:57" s="7" customFormat="1" ht="39.450000000000003" customHeight="1" x14ac:dyDescent="0.25">
      <c r="A64" s="88" t="s">
        <v>207</v>
      </c>
      <c r="B64" s="88"/>
      <c r="C64" s="88"/>
      <c r="D64" s="89" t="s">
        <v>205</v>
      </c>
      <c r="E64" s="80"/>
      <c r="F64" s="80"/>
      <c r="G64" s="81">
        <f t="shared" si="17"/>
        <v>413675</v>
      </c>
      <c r="H64" s="59">
        <f>H65</f>
        <v>413675</v>
      </c>
      <c r="I64" s="59">
        <f>I65</f>
        <v>0</v>
      </c>
      <c r="J64" s="59">
        <f>J65</f>
        <v>0</v>
      </c>
      <c r="K64" s="82"/>
      <c r="L64" s="83"/>
      <c r="M64" s="6"/>
      <c r="N64" s="6"/>
      <c r="O64" s="6"/>
      <c r="P64" s="6"/>
      <c r="Q64" s="6"/>
      <c r="R64" s="6"/>
      <c r="S64" s="6"/>
      <c r="T64" s="187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</row>
    <row r="65" spans="1:57" s="7" customFormat="1" ht="40.950000000000003" customHeight="1" x14ac:dyDescent="0.25">
      <c r="A65" s="88" t="s">
        <v>206</v>
      </c>
      <c r="B65" s="88"/>
      <c r="C65" s="88"/>
      <c r="D65" s="89" t="s">
        <v>205</v>
      </c>
      <c r="E65" s="80"/>
      <c r="F65" s="80"/>
      <c r="G65" s="81">
        <f t="shared" si="17"/>
        <v>413675</v>
      </c>
      <c r="H65" s="59">
        <f>H66+H67</f>
        <v>413675</v>
      </c>
      <c r="I65" s="59">
        <f t="shared" ref="I65:J65" si="18">I66+I67</f>
        <v>0</v>
      </c>
      <c r="J65" s="59">
        <f t="shared" si="18"/>
        <v>0</v>
      </c>
      <c r="K65" s="82"/>
      <c r="L65" s="83"/>
      <c r="M65" s="6"/>
      <c r="N65" s="6"/>
      <c r="O65" s="6"/>
      <c r="P65" s="6"/>
      <c r="Q65" s="6"/>
      <c r="R65" s="6"/>
      <c r="S65" s="6"/>
      <c r="T65" s="187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</row>
    <row r="66" spans="1:57" s="7" customFormat="1" ht="39.450000000000003" customHeight="1" x14ac:dyDescent="0.35">
      <c r="A66" s="90" t="s">
        <v>204</v>
      </c>
      <c r="B66" s="90" t="s">
        <v>20</v>
      </c>
      <c r="C66" s="90" t="s">
        <v>9</v>
      </c>
      <c r="D66" s="91" t="s">
        <v>10</v>
      </c>
      <c r="E66" s="80"/>
      <c r="F66" s="80"/>
      <c r="G66" s="92">
        <f t="shared" si="17"/>
        <v>163675</v>
      </c>
      <c r="H66" s="93">
        <v>163675</v>
      </c>
      <c r="I66" s="59"/>
      <c r="J66" s="59"/>
      <c r="K66" s="82"/>
      <c r="L66" s="83"/>
      <c r="M66" s="6"/>
      <c r="N66" s="6"/>
      <c r="O66" s="6"/>
      <c r="P66" s="6"/>
      <c r="Q66" s="6"/>
      <c r="R66" s="6"/>
      <c r="S66" s="6"/>
      <c r="T66" s="187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</row>
    <row r="67" spans="1:57" s="7" customFormat="1" ht="49.5" customHeight="1" x14ac:dyDescent="0.35">
      <c r="A67" s="45" t="s">
        <v>208</v>
      </c>
      <c r="B67" s="45" t="s">
        <v>68</v>
      </c>
      <c r="C67" s="45" t="s">
        <v>4</v>
      </c>
      <c r="D67" s="91" t="s">
        <v>69</v>
      </c>
      <c r="E67" s="267"/>
      <c r="F67" s="267"/>
      <c r="G67" s="178">
        <f t="shared" si="17"/>
        <v>250000</v>
      </c>
      <c r="H67" s="26">
        <v>250000</v>
      </c>
      <c r="I67" s="176"/>
      <c r="J67" s="176"/>
      <c r="K67" s="177"/>
      <c r="L67" s="43"/>
      <c r="M67" s="6"/>
      <c r="N67" s="6"/>
      <c r="O67" s="6"/>
      <c r="P67" s="6"/>
      <c r="Q67" s="6"/>
      <c r="R67" s="6"/>
      <c r="S67" s="6"/>
      <c r="T67" s="187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</row>
    <row r="68" spans="1:57" s="7" customFormat="1" ht="54.75" customHeight="1" x14ac:dyDescent="0.25">
      <c r="A68" s="78"/>
      <c r="B68" s="78"/>
      <c r="C68" s="78"/>
      <c r="D68" s="113"/>
      <c r="E68" s="80" t="s">
        <v>274</v>
      </c>
      <c r="F68" s="80" t="s">
        <v>306</v>
      </c>
      <c r="G68" s="81">
        <f t="shared" si="17"/>
        <v>117000</v>
      </c>
      <c r="H68" s="81">
        <f>H70</f>
        <v>117000</v>
      </c>
      <c r="I68" s="59">
        <f>I70</f>
        <v>0</v>
      </c>
      <c r="J68" s="59">
        <f>J70</f>
        <v>0</v>
      </c>
      <c r="K68" s="82"/>
      <c r="L68" s="83"/>
      <c r="M68" s="169">
        <v>7</v>
      </c>
      <c r="N68" s="6"/>
      <c r="O68" s="6"/>
      <c r="P68" s="6"/>
      <c r="Q68" s="6"/>
      <c r="R68" s="6"/>
      <c r="S68" s="6"/>
      <c r="T68" s="187">
        <v>8</v>
      </c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</row>
    <row r="69" spans="1:57" s="7" customFormat="1" ht="28.5" customHeight="1" x14ac:dyDescent="0.25">
      <c r="A69" s="78"/>
      <c r="B69" s="78"/>
      <c r="C69" s="78"/>
      <c r="D69" s="113"/>
      <c r="E69" s="86" t="s">
        <v>3</v>
      </c>
      <c r="F69" s="80"/>
      <c r="G69" s="81"/>
      <c r="H69" s="81"/>
      <c r="I69" s="59"/>
      <c r="J69" s="59"/>
      <c r="K69" s="82"/>
      <c r="L69" s="83"/>
      <c r="M69" s="236"/>
      <c r="N69" s="6"/>
      <c r="O69" s="6"/>
      <c r="P69" s="6"/>
      <c r="Q69" s="6"/>
      <c r="R69" s="6"/>
      <c r="S69" s="6"/>
      <c r="T69" s="187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</row>
    <row r="70" spans="1:57" s="7" customFormat="1" ht="43.5" customHeight="1" x14ac:dyDescent="0.25">
      <c r="A70" s="88" t="s">
        <v>61</v>
      </c>
      <c r="B70" s="88"/>
      <c r="C70" s="88"/>
      <c r="D70" s="89" t="s">
        <v>32</v>
      </c>
      <c r="E70" s="80"/>
      <c r="F70" s="80"/>
      <c r="G70" s="81">
        <f t="shared" si="17"/>
        <v>117000</v>
      </c>
      <c r="H70" s="81">
        <f t="shared" ref="H70:J71" si="19">H71</f>
        <v>117000</v>
      </c>
      <c r="I70" s="59">
        <f t="shared" si="19"/>
        <v>0</v>
      </c>
      <c r="J70" s="59">
        <f t="shared" si="19"/>
        <v>0</v>
      </c>
      <c r="K70" s="82"/>
      <c r="L70" s="83"/>
      <c r="M70" s="6"/>
      <c r="N70" s="6"/>
      <c r="O70" s="6"/>
      <c r="P70" s="6"/>
      <c r="Q70" s="6"/>
      <c r="R70" s="6"/>
      <c r="S70" s="6"/>
      <c r="T70" s="187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</row>
    <row r="71" spans="1:57" s="7" customFormat="1" ht="39.75" customHeight="1" x14ac:dyDescent="0.25">
      <c r="A71" s="88" t="s">
        <v>60</v>
      </c>
      <c r="B71" s="88"/>
      <c r="C71" s="88"/>
      <c r="D71" s="89" t="s">
        <v>32</v>
      </c>
      <c r="E71" s="80"/>
      <c r="F71" s="80"/>
      <c r="G71" s="81">
        <f t="shared" si="17"/>
        <v>117000</v>
      </c>
      <c r="H71" s="81">
        <f t="shared" si="19"/>
        <v>117000</v>
      </c>
      <c r="I71" s="81">
        <f t="shared" si="19"/>
        <v>0</v>
      </c>
      <c r="J71" s="81">
        <f t="shared" si="19"/>
        <v>0</v>
      </c>
      <c r="K71" s="82"/>
      <c r="L71" s="83"/>
      <c r="M71" s="6"/>
      <c r="N71" s="6"/>
      <c r="O71" s="6"/>
      <c r="P71" s="6"/>
      <c r="Q71" s="6"/>
      <c r="R71" s="6"/>
      <c r="S71" s="6"/>
      <c r="T71" s="187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</row>
    <row r="72" spans="1:57" s="7" customFormat="1" ht="35.700000000000003" customHeight="1" x14ac:dyDescent="0.35">
      <c r="A72" s="90" t="s">
        <v>62</v>
      </c>
      <c r="B72" s="90" t="s">
        <v>4</v>
      </c>
      <c r="C72" s="90" t="s">
        <v>5</v>
      </c>
      <c r="D72" s="106" t="s">
        <v>63</v>
      </c>
      <c r="E72" s="80"/>
      <c r="F72" s="80"/>
      <c r="G72" s="92">
        <f t="shared" si="17"/>
        <v>117000</v>
      </c>
      <c r="H72" s="93">
        <v>117000</v>
      </c>
      <c r="I72" s="59"/>
      <c r="J72" s="59"/>
      <c r="K72" s="82"/>
      <c r="L72" s="83"/>
      <c r="M72" s="6"/>
      <c r="N72" s="6"/>
      <c r="O72" s="6"/>
      <c r="P72" s="6"/>
      <c r="Q72" s="6"/>
      <c r="R72" s="6"/>
      <c r="S72" s="6"/>
      <c r="T72" s="187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</row>
    <row r="73" spans="1:57" s="7" customFormat="1" ht="86.25" customHeight="1" x14ac:dyDescent="0.25">
      <c r="A73" s="78"/>
      <c r="B73" s="78"/>
      <c r="C73" s="78"/>
      <c r="D73" s="113"/>
      <c r="E73" s="80" t="s">
        <v>285</v>
      </c>
      <c r="F73" s="195" t="s">
        <v>295</v>
      </c>
      <c r="G73" s="81">
        <f t="shared" ref="G73:G101" si="20">H73+I73</f>
        <v>48554</v>
      </c>
      <c r="H73" s="59">
        <f>H75</f>
        <v>48554</v>
      </c>
      <c r="I73" s="59">
        <f>I75</f>
        <v>0</v>
      </c>
      <c r="J73" s="59">
        <f>J75</f>
        <v>0</v>
      </c>
      <c r="K73" s="82"/>
      <c r="L73" s="83"/>
      <c r="M73" s="169">
        <v>8</v>
      </c>
      <c r="N73" s="6"/>
      <c r="O73" s="6"/>
      <c r="P73" s="6"/>
      <c r="Q73" s="6"/>
      <c r="R73" s="6"/>
      <c r="S73" s="6"/>
      <c r="T73" s="187">
        <v>9</v>
      </c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</row>
    <row r="74" spans="1:57" s="7" customFormat="1" ht="27.75" customHeight="1" x14ac:dyDescent="0.25">
      <c r="A74" s="78"/>
      <c r="B74" s="78"/>
      <c r="C74" s="78"/>
      <c r="D74" s="113"/>
      <c r="E74" s="86" t="s">
        <v>3</v>
      </c>
      <c r="F74" s="195"/>
      <c r="G74" s="81"/>
      <c r="H74" s="59"/>
      <c r="I74" s="59"/>
      <c r="J74" s="59"/>
      <c r="K74" s="82"/>
      <c r="L74" s="83"/>
      <c r="M74" s="236"/>
      <c r="N74" s="6"/>
      <c r="O74" s="6"/>
      <c r="P74" s="6"/>
      <c r="Q74" s="6"/>
      <c r="R74" s="6"/>
      <c r="S74" s="6"/>
      <c r="T74" s="187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</row>
    <row r="75" spans="1:57" s="7" customFormat="1" ht="60.6" customHeight="1" x14ac:dyDescent="0.25">
      <c r="A75" s="88" t="s">
        <v>93</v>
      </c>
      <c r="B75" s="78"/>
      <c r="C75" s="78"/>
      <c r="D75" s="89" t="s">
        <v>23</v>
      </c>
      <c r="E75" s="105"/>
      <c r="F75" s="105"/>
      <c r="G75" s="81">
        <f t="shared" si="20"/>
        <v>48554</v>
      </c>
      <c r="H75" s="59">
        <f t="shared" ref="H75:J76" si="21">H76</f>
        <v>48554</v>
      </c>
      <c r="I75" s="59">
        <f t="shared" si="21"/>
        <v>0</v>
      </c>
      <c r="J75" s="59">
        <f t="shared" si="21"/>
        <v>0</v>
      </c>
      <c r="K75" s="82"/>
      <c r="L75" s="83"/>
      <c r="M75" s="6"/>
      <c r="N75" s="6"/>
      <c r="O75" s="6"/>
      <c r="P75" s="6"/>
      <c r="Q75" s="6"/>
      <c r="R75" s="6"/>
      <c r="S75" s="6"/>
      <c r="T75" s="187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</row>
    <row r="76" spans="1:57" s="7" customFormat="1" x14ac:dyDescent="0.25">
      <c r="A76" s="88" t="s">
        <v>92</v>
      </c>
      <c r="B76" s="78"/>
      <c r="C76" s="78"/>
      <c r="D76" s="89" t="s">
        <v>23</v>
      </c>
      <c r="E76" s="105"/>
      <c r="F76" s="105"/>
      <c r="G76" s="81">
        <f t="shared" si="20"/>
        <v>48554</v>
      </c>
      <c r="H76" s="59">
        <f t="shared" si="21"/>
        <v>48554</v>
      </c>
      <c r="I76" s="59">
        <f t="shared" si="21"/>
        <v>0</v>
      </c>
      <c r="J76" s="59">
        <f t="shared" si="21"/>
        <v>0</v>
      </c>
      <c r="K76" s="82"/>
      <c r="L76" s="83"/>
      <c r="M76" s="6"/>
      <c r="N76" s="6"/>
      <c r="O76" s="6"/>
      <c r="P76" s="6"/>
      <c r="Q76" s="6"/>
      <c r="R76" s="6"/>
      <c r="S76" s="6"/>
      <c r="T76" s="187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</row>
    <row r="77" spans="1:57" s="7" customFormat="1" ht="42.75" customHeight="1" x14ac:dyDescent="0.25">
      <c r="A77" s="90" t="s">
        <v>102</v>
      </c>
      <c r="B77" s="90" t="s">
        <v>103</v>
      </c>
      <c r="C77" s="90" t="s">
        <v>21</v>
      </c>
      <c r="D77" s="103" t="s">
        <v>22</v>
      </c>
      <c r="E77" s="105"/>
      <c r="F77" s="120"/>
      <c r="G77" s="92">
        <f t="shared" si="20"/>
        <v>48554</v>
      </c>
      <c r="H77" s="93">
        <v>48554</v>
      </c>
      <c r="I77" s="59"/>
      <c r="J77" s="59"/>
      <c r="K77" s="82"/>
      <c r="L77" s="83"/>
      <c r="M77" s="6"/>
      <c r="N77" s="6"/>
      <c r="O77" s="6"/>
      <c r="P77" s="6"/>
      <c r="Q77" s="6"/>
      <c r="R77" s="6"/>
      <c r="S77" s="6"/>
      <c r="T77" s="187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</row>
    <row r="78" spans="1:57" s="7" customFormat="1" ht="78" customHeight="1" x14ac:dyDescent="0.25">
      <c r="A78" s="256"/>
      <c r="B78" s="256"/>
      <c r="C78" s="256"/>
      <c r="D78" s="272"/>
      <c r="E78" s="269" t="s">
        <v>312</v>
      </c>
      <c r="F78" s="270" t="s">
        <v>315</v>
      </c>
      <c r="G78" s="258">
        <f t="shared" si="20"/>
        <v>250000</v>
      </c>
      <c r="H78" s="176">
        <f>H83+H94+H79+H97</f>
        <v>0</v>
      </c>
      <c r="I78" s="176">
        <f>I83+I94+I79+I97</f>
        <v>250000</v>
      </c>
      <c r="J78" s="176">
        <f>J83+J94+J79+J97</f>
        <v>250000</v>
      </c>
      <c r="K78" s="177"/>
      <c r="L78" s="43"/>
      <c r="M78" s="259">
        <v>43</v>
      </c>
      <c r="N78" s="6"/>
      <c r="O78" s="6"/>
      <c r="P78" s="6"/>
      <c r="Q78" s="6"/>
      <c r="R78" s="6"/>
      <c r="S78" s="6"/>
      <c r="T78" s="187">
        <v>10</v>
      </c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</row>
    <row r="79" spans="1:57" s="7" customFormat="1" ht="34.200000000000003" hidden="1" customHeight="1" x14ac:dyDescent="0.25">
      <c r="A79" s="273" t="s">
        <v>50</v>
      </c>
      <c r="B79" s="273"/>
      <c r="C79" s="273"/>
      <c r="D79" s="274" t="s">
        <v>24</v>
      </c>
      <c r="E79" s="275"/>
      <c r="F79" s="275"/>
      <c r="G79" s="276">
        <f t="shared" si="20"/>
        <v>0</v>
      </c>
      <c r="H79" s="277">
        <f>H80</f>
        <v>0</v>
      </c>
      <c r="I79" s="277">
        <f>I80</f>
        <v>0</v>
      </c>
      <c r="J79" s="277">
        <f>J80</f>
        <v>0</v>
      </c>
      <c r="K79" s="177"/>
      <c r="L79" s="43"/>
      <c r="M79" s="6"/>
      <c r="N79" s="6"/>
      <c r="O79" s="6"/>
      <c r="P79" s="6"/>
      <c r="Q79" s="6"/>
      <c r="R79" s="6"/>
      <c r="S79" s="6"/>
      <c r="T79" s="187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</row>
    <row r="80" spans="1:57" s="7" customFormat="1" ht="34.200000000000003" hidden="1" customHeight="1" x14ac:dyDescent="0.25">
      <c r="A80" s="273" t="s">
        <v>49</v>
      </c>
      <c r="B80" s="278"/>
      <c r="C80" s="278"/>
      <c r="D80" s="279" t="s">
        <v>24</v>
      </c>
      <c r="E80" s="275"/>
      <c r="F80" s="275"/>
      <c r="G80" s="276">
        <f t="shared" si="20"/>
        <v>0</v>
      </c>
      <c r="H80" s="277">
        <f>H81</f>
        <v>0</v>
      </c>
      <c r="I80" s="277">
        <f>I81+I82</f>
        <v>0</v>
      </c>
      <c r="J80" s="277">
        <f>J81+J82</f>
        <v>0</v>
      </c>
      <c r="K80" s="177"/>
      <c r="L80" s="43"/>
      <c r="M80" s="6"/>
      <c r="N80" s="6"/>
      <c r="O80" s="6"/>
      <c r="P80" s="6"/>
      <c r="Q80" s="6"/>
      <c r="R80" s="6"/>
      <c r="S80" s="6"/>
      <c r="T80" s="187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</row>
    <row r="81" spans="1:57" s="7" customFormat="1" ht="48.75" hidden="1" customHeight="1" x14ac:dyDescent="0.25">
      <c r="A81" s="280" t="s">
        <v>169</v>
      </c>
      <c r="B81" s="280" t="s">
        <v>168</v>
      </c>
      <c r="C81" s="280" t="s">
        <v>16</v>
      </c>
      <c r="D81" s="281" t="s">
        <v>167</v>
      </c>
      <c r="E81" s="275"/>
      <c r="F81" s="275"/>
      <c r="G81" s="276">
        <f t="shared" si="20"/>
        <v>0</v>
      </c>
      <c r="H81" s="277"/>
      <c r="I81" s="277"/>
      <c r="J81" s="277"/>
      <c r="K81" s="177"/>
      <c r="L81" s="43"/>
      <c r="M81" s="6"/>
      <c r="N81" s="6"/>
      <c r="O81" s="6"/>
      <c r="P81" s="6"/>
      <c r="Q81" s="6"/>
      <c r="R81" s="6"/>
      <c r="S81" s="6"/>
      <c r="T81" s="187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</row>
    <row r="82" spans="1:57" s="7" customFormat="1" ht="48.75" hidden="1" customHeight="1" x14ac:dyDescent="0.25">
      <c r="A82" s="280" t="s">
        <v>178</v>
      </c>
      <c r="B82" s="280" t="s">
        <v>179</v>
      </c>
      <c r="C82" s="280" t="s">
        <v>16</v>
      </c>
      <c r="D82" s="281" t="s">
        <v>167</v>
      </c>
      <c r="E82" s="275"/>
      <c r="F82" s="275"/>
      <c r="G82" s="276">
        <f t="shared" si="20"/>
        <v>0</v>
      </c>
      <c r="H82" s="277"/>
      <c r="I82" s="277"/>
      <c r="J82" s="277"/>
      <c r="K82" s="177"/>
      <c r="L82" s="43"/>
      <c r="M82" s="6"/>
      <c r="N82" s="6"/>
      <c r="O82" s="6"/>
      <c r="P82" s="6"/>
      <c r="Q82" s="6"/>
      <c r="R82" s="6"/>
      <c r="S82" s="6"/>
      <c r="T82" s="187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</row>
    <row r="83" spans="1:57" s="44" customFormat="1" ht="76.95" customHeight="1" x14ac:dyDescent="0.25">
      <c r="A83" s="172" t="s">
        <v>93</v>
      </c>
      <c r="B83" s="256"/>
      <c r="C83" s="256"/>
      <c r="D83" s="175" t="s">
        <v>23</v>
      </c>
      <c r="E83" s="42"/>
      <c r="F83" s="42"/>
      <c r="G83" s="258">
        <f t="shared" si="20"/>
        <v>250000</v>
      </c>
      <c r="H83" s="176">
        <f>H84</f>
        <v>0</v>
      </c>
      <c r="I83" s="176">
        <f>I84</f>
        <v>250000</v>
      </c>
      <c r="J83" s="176">
        <f>J84</f>
        <v>250000</v>
      </c>
      <c r="K83" s="177"/>
      <c r="L83" s="43"/>
      <c r="M83" s="43"/>
      <c r="N83" s="43"/>
      <c r="O83" s="43"/>
      <c r="P83" s="43"/>
      <c r="Q83" s="43"/>
      <c r="R83" s="43"/>
      <c r="S83" s="43"/>
      <c r="T83" s="188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s="44" customFormat="1" ht="70.5" customHeight="1" x14ac:dyDescent="0.25">
      <c r="A84" s="172" t="s">
        <v>92</v>
      </c>
      <c r="B84" s="256"/>
      <c r="C84" s="256"/>
      <c r="D84" s="175" t="s">
        <v>23</v>
      </c>
      <c r="E84" s="42"/>
      <c r="F84" s="42"/>
      <c r="G84" s="258">
        <f>H84+I84</f>
        <v>250000</v>
      </c>
      <c r="H84" s="176">
        <f>H87+H86+H88+H89+H92+H93+H90+H85+H91</f>
        <v>0</v>
      </c>
      <c r="I84" s="176">
        <f>I87+I86+I88+I89+I92+I93+I90+I85+I91</f>
        <v>250000</v>
      </c>
      <c r="J84" s="176">
        <f>J87+J86+J88+J89+J92+J93+J90+J85+J91</f>
        <v>250000</v>
      </c>
      <c r="K84" s="177"/>
      <c r="L84" s="43"/>
      <c r="M84" s="43"/>
      <c r="N84" s="43"/>
      <c r="O84" s="43"/>
      <c r="P84" s="43"/>
      <c r="Q84" s="43"/>
      <c r="R84" s="43"/>
      <c r="S84" s="43"/>
      <c r="T84" s="188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s="56" customFormat="1" hidden="1" x14ac:dyDescent="0.25">
      <c r="A85" s="217" t="s">
        <v>124</v>
      </c>
      <c r="B85" s="217" t="s">
        <v>72</v>
      </c>
      <c r="C85" s="217" t="s">
        <v>15</v>
      </c>
      <c r="D85" s="218" t="s">
        <v>73</v>
      </c>
      <c r="E85" s="215"/>
      <c r="F85" s="215"/>
      <c r="G85" s="212">
        <f t="shared" si="20"/>
        <v>0</v>
      </c>
      <c r="H85" s="213"/>
      <c r="I85" s="213">
        <f>414600-414600</f>
        <v>0</v>
      </c>
      <c r="J85" s="213">
        <f>414600-414600</f>
        <v>0</v>
      </c>
      <c r="K85" s="147"/>
      <c r="L85" s="51"/>
      <c r="M85" s="55"/>
      <c r="N85" s="55"/>
      <c r="O85" s="55"/>
      <c r="P85" s="55"/>
      <c r="Q85" s="55"/>
      <c r="R85" s="55"/>
      <c r="S85" s="55"/>
      <c r="T85" s="196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55"/>
      <c r="AJ85" s="55"/>
      <c r="AK85" s="55"/>
      <c r="AL85" s="55"/>
      <c r="AM85" s="55"/>
      <c r="AN85" s="55"/>
      <c r="AO85" s="55"/>
      <c r="AP85" s="55"/>
      <c r="AQ85" s="55"/>
      <c r="AR85" s="55"/>
      <c r="AS85" s="55"/>
      <c r="AT85" s="55"/>
      <c r="AU85" s="55"/>
      <c r="AV85" s="55"/>
      <c r="AW85" s="55"/>
      <c r="AX85" s="55"/>
      <c r="AY85" s="55"/>
      <c r="AZ85" s="55"/>
      <c r="BA85" s="55"/>
      <c r="BB85" s="55"/>
      <c r="BC85" s="55"/>
      <c r="BD85" s="55"/>
      <c r="BE85" s="55"/>
    </row>
    <row r="86" spans="1:57" s="56" customFormat="1" hidden="1" x14ac:dyDescent="0.35">
      <c r="A86" s="217" t="s">
        <v>86</v>
      </c>
      <c r="B86" s="217" t="s">
        <v>40</v>
      </c>
      <c r="C86" s="217" t="s">
        <v>15</v>
      </c>
      <c r="D86" s="219" t="s">
        <v>70</v>
      </c>
      <c r="E86" s="215"/>
      <c r="F86" s="215"/>
      <c r="G86" s="212">
        <f t="shared" si="20"/>
        <v>0</v>
      </c>
      <c r="H86" s="220"/>
      <c r="I86" s="220"/>
      <c r="J86" s="220"/>
      <c r="K86" s="147"/>
      <c r="L86" s="51"/>
      <c r="M86" s="55"/>
      <c r="N86" s="55"/>
      <c r="O86" s="55"/>
      <c r="P86" s="55"/>
      <c r="Q86" s="55"/>
      <c r="R86" s="55"/>
      <c r="S86" s="55"/>
      <c r="T86" s="196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5"/>
      <c r="AG86" s="55"/>
      <c r="AH86" s="55"/>
      <c r="AI86" s="55"/>
      <c r="AJ86" s="55"/>
      <c r="AK86" s="55"/>
      <c r="AL86" s="55"/>
      <c r="AM86" s="55"/>
      <c r="AN86" s="55"/>
      <c r="AO86" s="55"/>
      <c r="AP86" s="55"/>
      <c r="AQ86" s="55"/>
      <c r="AR86" s="55"/>
      <c r="AS86" s="55"/>
      <c r="AT86" s="55"/>
      <c r="AU86" s="55"/>
      <c r="AV86" s="55"/>
      <c r="AW86" s="55"/>
      <c r="AX86" s="55"/>
      <c r="AY86" s="55"/>
      <c r="AZ86" s="55"/>
      <c r="BA86" s="55"/>
      <c r="BB86" s="55"/>
      <c r="BC86" s="55"/>
      <c r="BD86" s="55"/>
      <c r="BE86" s="55"/>
    </row>
    <row r="87" spans="1:57" s="7" customFormat="1" ht="73.95" customHeight="1" x14ac:dyDescent="0.35">
      <c r="A87" s="45" t="s">
        <v>313</v>
      </c>
      <c r="B87" s="45" t="s">
        <v>314</v>
      </c>
      <c r="C87" s="45" t="s">
        <v>146</v>
      </c>
      <c r="D87" s="271" t="s">
        <v>316</v>
      </c>
      <c r="E87" s="42"/>
      <c r="F87" s="42"/>
      <c r="G87" s="178">
        <f t="shared" si="20"/>
        <v>250000</v>
      </c>
      <c r="H87" s="26"/>
      <c r="I87" s="26">
        <v>250000</v>
      </c>
      <c r="J87" s="26">
        <v>250000</v>
      </c>
      <c r="K87" s="177"/>
      <c r="L87" s="43"/>
      <c r="M87" s="6"/>
      <c r="N87" s="6"/>
      <c r="O87" s="6"/>
      <c r="P87" s="6"/>
      <c r="Q87" s="6"/>
      <c r="R87" s="6"/>
      <c r="S87" s="6"/>
      <c r="T87" s="187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</row>
    <row r="88" spans="1:57" s="56" customFormat="1" hidden="1" x14ac:dyDescent="0.25">
      <c r="A88" s="217" t="s">
        <v>90</v>
      </c>
      <c r="B88" s="217" t="s">
        <v>81</v>
      </c>
      <c r="C88" s="217" t="s">
        <v>42</v>
      </c>
      <c r="D88" s="222" t="s">
        <v>82</v>
      </c>
      <c r="E88" s="215"/>
      <c r="F88" s="215"/>
      <c r="G88" s="221">
        <f t="shared" si="20"/>
        <v>0</v>
      </c>
      <c r="H88" s="220"/>
      <c r="I88" s="220"/>
      <c r="J88" s="220"/>
      <c r="K88" s="147"/>
      <c r="L88" s="51"/>
      <c r="M88" s="55"/>
      <c r="N88" s="55"/>
      <c r="O88" s="55"/>
      <c r="P88" s="55"/>
      <c r="Q88" s="55"/>
      <c r="R88" s="55"/>
      <c r="S88" s="55"/>
      <c r="T88" s="196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5"/>
      <c r="AI88" s="55"/>
      <c r="AJ88" s="55"/>
      <c r="AK88" s="55"/>
      <c r="AL88" s="55"/>
      <c r="AM88" s="55"/>
      <c r="AN88" s="55"/>
      <c r="AO88" s="55"/>
      <c r="AP88" s="55"/>
      <c r="AQ88" s="55"/>
      <c r="AR88" s="55"/>
      <c r="AS88" s="55"/>
      <c r="AT88" s="55"/>
      <c r="AU88" s="55"/>
      <c r="AV88" s="55"/>
      <c r="AW88" s="55"/>
      <c r="AX88" s="55"/>
      <c r="AY88" s="55"/>
      <c r="AZ88" s="55"/>
      <c r="BA88" s="55"/>
      <c r="BB88" s="55"/>
      <c r="BC88" s="55"/>
      <c r="BD88" s="55"/>
      <c r="BE88" s="55"/>
    </row>
    <row r="89" spans="1:57" s="52" customFormat="1" hidden="1" x14ac:dyDescent="0.25">
      <c r="A89" s="217" t="s">
        <v>87</v>
      </c>
      <c r="B89" s="217" t="s">
        <v>88</v>
      </c>
      <c r="C89" s="217" t="s">
        <v>43</v>
      </c>
      <c r="D89" s="223" t="s">
        <v>89</v>
      </c>
      <c r="E89" s="215"/>
      <c r="F89" s="215"/>
      <c r="G89" s="221">
        <f t="shared" si="20"/>
        <v>0</v>
      </c>
      <c r="H89" s="220"/>
      <c r="I89" s="220"/>
      <c r="J89" s="220"/>
      <c r="K89" s="147"/>
      <c r="L89" s="51"/>
      <c r="M89" s="51"/>
      <c r="N89" s="51"/>
      <c r="O89" s="51"/>
      <c r="P89" s="51"/>
      <c r="Q89" s="51"/>
      <c r="R89" s="51"/>
      <c r="S89" s="51"/>
      <c r="T89" s="20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  <c r="AS89" s="51"/>
      <c r="AT89" s="51"/>
      <c r="AU89" s="51"/>
      <c r="AV89" s="51"/>
      <c r="AW89" s="51"/>
      <c r="AX89" s="51"/>
      <c r="AY89" s="51"/>
      <c r="AZ89" s="51"/>
      <c r="BA89" s="51"/>
      <c r="BB89" s="51"/>
      <c r="BC89" s="51"/>
      <c r="BD89" s="51"/>
      <c r="BE89" s="51"/>
    </row>
    <row r="90" spans="1:57" s="205" customFormat="1" ht="62.7" hidden="1" customHeight="1" x14ac:dyDescent="0.25">
      <c r="A90" s="217" t="s">
        <v>185</v>
      </c>
      <c r="B90" s="217" t="s">
        <v>186</v>
      </c>
      <c r="C90" s="224" t="s">
        <v>4</v>
      </c>
      <c r="D90" s="225" t="s">
        <v>187</v>
      </c>
      <c r="E90" s="215"/>
      <c r="F90" s="215"/>
      <c r="G90" s="221">
        <f t="shared" si="20"/>
        <v>0</v>
      </c>
      <c r="H90" s="213"/>
      <c r="I90" s="213"/>
      <c r="J90" s="213"/>
      <c r="K90" s="202"/>
      <c r="L90" s="203"/>
      <c r="M90" s="204"/>
      <c r="N90" s="204"/>
      <c r="O90" s="204"/>
      <c r="P90" s="204"/>
      <c r="Q90" s="204"/>
      <c r="R90" s="204"/>
      <c r="S90" s="204"/>
      <c r="T90" s="196"/>
      <c r="U90" s="204"/>
      <c r="V90" s="204"/>
      <c r="W90" s="204"/>
      <c r="X90" s="204"/>
      <c r="Y90" s="204"/>
      <c r="Z90" s="204"/>
      <c r="AA90" s="204"/>
      <c r="AB90" s="204"/>
      <c r="AC90" s="204"/>
      <c r="AD90" s="204"/>
      <c r="AE90" s="204"/>
      <c r="AF90" s="204"/>
      <c r="AG90" s="204"/>
      <c r="AH90" s="204"/>
      <c r="AI90" s="204"/>
      <c r="AJ90" s="204"/>
      <c r="AK90" s="204"/>
      <c r="AL90" s="204"/>
      <c r="AM90" s="204"/>
      <c r="AN90" s="204"/>
      <c r="AO90" s="204"/>
      <c r="AP90" s="204"/>
      <c r="AQ90" s="204"/>
      <c r="AR90" s="204"/>
      <c r="AS90" s="204"/>
      <c r="AT90" s="204"/>
      <c r="AU90" s="204"/>
      <c r="AV90" s="204"/>
      <c r="AW90" s="204"/>
      <c r="AX90" s="204"/>
      <c r="AY90" s="204"/>
      <c r="AZ90" s="204"/>
      <c r="BA90" s="204"/>
      <c r="BB90" s="204"/>
      <c r="BC90" s="204"/>
      <c r="BD90" s="204"/>
      <c r="BE90" s="204"/>
    </row>
    <row r="91" spans="1:57" s="56" customFormat="1" hidden="1" x14ac:dyDescent="0.25">
      <c r="A91" s="217" t="s">
        <v>87</v>
      </c>
      <c r="B91" s="217" t="s">
        <v>88</v>
      </c>
      <c r="C91" s="217" t="s">
        <v>43</v>
      </c>
      <c r="D91" s="223" t="s">
        <v>89</v>
      </c>
      <c r="E91" s="215"/>
      <c r="F91" s="215"/>
      <c r="G91" s="221">
        <f t="shared" si="20"/>
        <v>0</v>
      </c>
      <c r="H91" s="213"/>
      <c r="I91" s="213"/>
      <c r="J91" s="213"/>
      <c r="K91" s="147"/>
      <c r="L91" s="51"/>
      <c r="M91" s="55"/>
      <c r="N91" s="55"/>
      <c r="O91" s="55"/>
      <c r="P91" s="55"/>
      <c r="Q91" s="55"/>
      <c r="R91" s="55"/>
      <c r="S91" s="55"/>
      <c r="T91" s="196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  <c r="AH91" s="55"/>
      <c r="AI91" s="55"/>
      <c r="AJ91" s="55"/>
      <c r="AK91" s="55"/>
      <c r="AL91" s="55"/>
      <c r="AM91" s="55"/>
      <c r="AN91" s="55"/>
      <c r="AO91" s="55"/>
      <c r="AP91" s="55"/>
      <c r="AQ91" s="55"/>
      <c r="AR91" s="55"/>
      <c r="AS91" s="55"/>
      <c r="AT91" s="55"/>
      <c r="AU91" s="55"/>
      <c r="AV91" s="55"/>
      <c r="AW91" s="55"/>
      <c r="AX91" s="55"/>
      <c r="AY91" s="55"/>
      <c r="AZ91" s="55"/>
      <c r="BA91" s="55"/>
      <c r="BB91" s="55"/>
      <c r="BC91" s="55"/>
      <c r="BD91" s="55"/>
      <c r="BE91" s="55"/>
    </row>
    <row r="92" spans="1:57" s="56" customFormat="1" hidden="1" x14ac:dyDescent="0.25">
      <c r="A92" s="217" t="s">
        <v>104</v>
      </c>
      <c r="B92" s="226">
        <v>7370</v>
      </c>
      <c r="C92" s="217" t="s">
        <v>34</v>
      </c>
      <c r="D92" s="223" t="s">
        <v>71</v>
      </c>
      <c r="E92" s="215"/>
      <c r="F92" s="215"/>
      <c r="G92" s="221">
        <f t="shared" si="20"/>
        <v>0</v>
      </c>
      <c r="H92" s="213"/>
      <c r="I92" s="213"/>
      <c r="J92" s="213"/>
      <c r="K92" s="147"/>
      <c r="L92" s="51"/>
      <c r="M92" s="55"/>
      <c r="N92" s="55"/>
      <c r="O92" s="55"/>
      <c r="P92" s="55"/>
      <c r="Q92" s="55"/>
      <c r="R92" s="55"/>
      <c r="S92" s="55"/>
      <c r="T92" s="196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55"/>
      <c r="AH92" s="55"/>
      <c r="AI92" s="55"/>
      <c r="AJ92" s="55"/>
      <c r="AK92" s="55"/>
      <c r="AL92" s="55"/>
      <c r="AM92" s="55"/>
      <c r="AN92" s="55"/>
      <c r="AO92" s="55"/>
      <c r="AP92" s="55"/>
      <c r="AQ92" s="55"/>
      <c r="AR92" s="55"/>
      <c r="AS92" s="55"/>
      <c r="AT92" s="55"/>
      <c r="AU92" s="55"/>
      <c r="AV92" s="55"/>
      <c r="AW92" s="55"/>
      <c r="AX92" s="55"/>
      <c r="AY92" s="55"/>
      <c r="AZ92" s="55"/>
      <c r="BA92" s="55"/>
      <c r="BB92" s="55"/>
      <c r="BC92" s="55"/>
      <c r="BD92" s="55"/>
      <c r="BE92" s="55"/>
    </row>
    <row r="93" spans="1:57" s="56" customFormat="1" hidden="1" x14ac:dyDescent="0.25">
      <c r="A93" s="217" t="s">
        <v>118</v>
      </c>
      <c r="B93" s="217" t="s">
        <v>119</v>
      </c>
      <c r="C93" s="217" t="s">
        <v>34</v>
      </c>
      <c r="D93" s="223" t="s">
        <v>120</v>
      </c>
      <c r="E93" s="215"/>
      <c r="F93" s="215"/>
      <c r="G93" s="221">
        <f t="shared" si="20"/>
        <v>0</v>
      </c>
      <c r="H93" s="213"/>
      <c r="I93" s="213"/>
      <c r="J93" s="213"/>
      <c r="K93" s="147"/>
      <c r="L93" s="51"/>
      <c r="M93" s="55"/>
      <c r="N93" s="55"/>
      <c r="O93" s="55"/>
      <c r="P93" s="55"/>
      <c r="Q93" s="55"/>
      <c r="R93" s="55"/>
      <c r="S93" s="55"/>
      <c r="T93" s="196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5"/>
      <c r="AG93" s="55"/>
      <c r="AH93" s="55"/>
      <c r="AI93" s="55"/>
      <c r="AJ93" s="55"/>
      <c r="AK93" s="55"/>
      <c r="AL93" s="55"/>
      <c r="AM93" s="55"/>
      <c r="AN93" s="55"/>
      <c r="AO93" s="55"/>
      <c r="AP93" s="55"/>
      <c r="AQ93" s="55"/>
      <c r="AR93" s="55"/>
      <c r="AS93" s="55"/>
      <c r="AT93" s="55"/>
      <c r="AU93" s="55"/>
      <c r="AV93" s="55"/>
      <c r="AW93" s="55"/>
      <c r="AX93" s="55"/>
      <c r="AY93" s="55"/>
      <c r="AZ93" s="55"/>
      <c r="BA93" s="55"/>
      <c r="BB93" s="55"/>
      <c r="BC93" s="55"/>
      <c r="BD93" s="55"/>
      <c r="BE93" s="55"/>
    </row>
    <row r="94" spans="1:57" s="56" customFormat="1" hidden="1" x14ac:dyDescent="0.25">
      <c r="A94" s="227" t="s">
        <v>6</v>
      </c>
      <c r="B94" s="227"/>
      <c r="C94" s="227"/>
      <c r="D94" s="228" t="s">
        <v>36</v>
      </c>
      <c r="E94" s="215"/>
      <c r="F94" s="215"/>
      <c r="G94" s="221">
        <f t="shared" si="20"/>
        <v>0</v>
      </c>
      <c r="H94" s="213">
        <f t="shared" ref="H94:J95" si="22">H95</f>
        <v>0</v>
      </c>
      <c r="I94" s="213">
        <f t="shared" si="22"/>
        <v>0</v>
      </c>
      <c r="J94" s="213">
        <f t="shared" si="22"/>
        <v>0</v>
      </c>
      <c r="K94" s="147"/>
      <c r="L94" s="51"/>
      <c r="M94" s="55"/>
      <c r="N94" s="55"/>
      <c r="O94" s="55"/>
      <c r="P94" s="55"/>
      <c r="Q94" s="55"/>
      <c r="R94" s="55"/>
      <c r="S94" s="55"/>
      <c r="T94" s="196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55"/>
      <c r="AH94" s="55"/>
      <c r="AI94" s="55"/>
      <c r="AJ94" s="55"/>
      <c r="AK94" s="55"/>
      <c r="AL94" s="55"/>
      <c r="AM94" s="55"/>
      <c r="AN94" s="55"/>
      <c r="AO94" s="55"/>
      <c r="AP94" s="55"/>
      <c r="AQ94" s="55"/>
      <c r="AR94" s="55"/>
      <c r="AS94" s="55"/>
      <c r="AT94" s="55"/>
      <c r="AU94" s="55"/>
      <c r="AV94" s="55"/>
      <c r="AW94" s="55"/>
      <c r="AX94" s="55"/>
      <c r="AY94" s="55"/>
      <c r="AZ94" s="55"/>
      <c r="BA94" s="55"/>
      <c r="BB94" s="55"/>
      <c r="BC94" s="55"/>
      <c r="BD94" s="55"/>
      <c r="BE94" s="55"/>
    </row>
    <row r="95" spans="1:57" s="56" customFormat="1" hidden="1" x14ac:dyDescent="0.25">
      <c r="A95" s="227" t="s">
        <v>7</v>
      </c>
      <c r="B95" s="227"/>
      <c r="C95" s="227"/>
      <c r="D95" s="228" t="s">
        <v>35</v>
      </c>
      <c r="E95" s="215"/>
      <c r="F95" s="215"/>
      <c r="G95" s="221">
        <f t="shared" si="20"/>
        <v>0</v>
      </c>
      <c r="H95" s="213">
        <f t="shared" si="22"/>
        <v>0</v>
      </c>
      <c r="I95" s="213">
        <f t="shared" si="22"/>
        <v>0</v>
      </c>
      <c r="J95" s="213">
        <f t="shared" si="22"/>
        <v>0</v>
      </c>
      <c r="K95" s="147"/>
      <c r="L95" s="51"/>
      <c r="M95" s="55"/>
      <c r="N95" s="55"/>
      <c r="O95" s="55"/>
      <c r="P95" s="55"/>
      <c r="Q95" s="55"/>
      <c r="R95" s="55"/>
      <c r="S95" s="55"/>
      <c r="T95" s="196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5"/>
      <c r="AG95" s="55"/>
      <c r="AH95" s="55"/>
      <c r="AI95" s="55"/>
      <c r="AJ95" s="55"/>
      <c r="AK95" s="55"/>
      <c r="AL95" s="55"/>
      <c r="AM95" s="55"/>
      <c r="AN95" s="55"/>
      <c r="AO95" s="55"/>
      <c r="AP95" s="55"/>
      <c r="AQ95" s="55"/>
      <c r="AR95" s="55"/>
      <c r="AS95" s="55"/>
      <c r="AT95" s="55"/>
      <c r="AU95" s="55"/>
      <c r="AV95" s="55"/>
      <c r="AW95" s="55"/>
      <c r="AX95" s="55"/>
      <c r="AY95" s="55"/>
      <c r="AZ95" s="55"/>
      <c r="BA95" s="55"/>
      <c r="BB95" s="55"/>
      <c r="BC95" s="55"/>
      <c r="BD95" s="55"/>
      <c r="BE95" s="55"/>
    </row>
    <row r="96" spans="1:57" s="56" customFormat="1" hidden="1" x14ac:dyDescent="0.25">
      <c r="A96" s="217" t="s">
        <v>147</v>
      </c>
      <c r="B96" s="217" t="s">
        <v>148</v>
      </c>
      <c r="C96" s="217" t="s">
        <v>43</v>
      </c>
      <c r="D96" s="223" t="s">
        <v>149</v>
      </c>
      <c r="E96" s="215"/>
      <c r="F96" s="215"/>
      <c r="G96" s="221">
        <f t="shared" si="20"/>
        <v>0</v>
      </c>
      <c r="H96" s="213"/>
      <c r="I96" s="213"/>
      <c r="J96" s="213"/>
      <c r="K96" s="147"/>
      <c r="L96" s="51"/>
      <c r="M96" s="55"/>
      <c r="N96" s="55"/>
      <c r="O96" s="55"/>
      <c r="P96" s="55"/>
      <c r="Q96" s="55"/>
      <c r="R96" s="55"/>
      <c r="S96" s="55"/>
      <c r="T96" s="196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G96" s="55"/>
      <c r="AH96" s="55"/>
      <c r="AI96" s="55"/>
      <c r="AJ96" s="55"/>
      <c r="AK96" s="55"/>
      <c r="AL96" s="55"/>
      <c r="AM96" s="55"/>
      <c r="AN96" s="55"/>
      <c r="AO96" s="55"/>
      <c r="AP96" s="55"/>
      <c r="AQ96" s="55"/>
      <c r="AR96" s="55"/>
      <c r="AS96" s="55"/>
      <c r="AT96" s="55"/>
      <c r="AU96" s="55"/>
      <c r="AV96" s="55"/>
      <c r="AW96" s="55"/>
      <c r="AX96" s="55"/>
      <c r="AY96" s="55"/>
      <c r="AZ96" s="55"/>
      <c r="BA96" s="55"/>
      <c r="BB96" s="55"/>
      <c r="BC96" s="55"/>
      <c r="BD96" s="55"/>
      <c r="BE96" s="55"/>
    </row>
    <row r="97" spans="1:57" s="56" customFormat="1" hidden="1" x14ac:dyDescent="0.25">
      <c r="A97" s="214" t="s">
        <v>50</v>
      </c>
      <c r="B97" s="217"/>
      <c r="C97" s="217"/>
      <c r="D97" s="216" t="s">
        <v>24</v>
      </c>
      <c r="E97" s="215"/>
      <c r="F97" s="215"/>
      <c r="G97" s="221">
        <f t="shared" si="20"/>
        <v>0</v>
      </c>
      <c r="H97" s="213">
        <f>H98</f>
        <v>0</v>
      </c>
      <c r="I97" s="213">
        <f>I98</f>
        <v>0</v>
      </c>
      <c r="J97" s="213">
        <f>J98</f>
        <v>0</v>
      </c>
      <c r="K97" s="147"/>
      <c r="L97" s="51"/>
      <c r="M97" s="55"/>
      <c r="N97" s="55"/>
      <c r="O97" s="55"/>
      <c r="P97" s="55"/>
      <c r="Q97" s="55"/>
      <c r="R97" s="55"/>
      <c r="S97" s="55"/>
      <c r="T97" s="196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55"/>
      <c r="AK97" s="55"/>
      <c r="AL97" s="55"/>
      <c r="AM97" s="55"/>
      <c r="AN97" s="55"/>
      <c r="AO97" s="55"/>
      <c r="AP97" s="55"/>
      <c r="AQ97" s="55"/>
      <c r="AR97" s="55"/>
      <c r="AS97" s="55"/>
      <c r="AT97" s="55"/>
      <c r="AU97" s="55"/>
      <c r="AV97" s="55"/>
      <c r="AW97" s="55"/>
      <c r="AX97" s="55"/>
      <c r="AY97" s="55"/>
      <c r="AZ97" s="55"/>
      <c r="BA97" s="55"/>
      <c r="BB97" s="55"/>
      <c r="BC97" s="55"/>
      <c r="BD97" s="55"/>
      <c r="BE97" s="55"/>
    </row>
    <row r="98" spans="1:57" s="56" customFormat="1" hidden="1" x14ac:dyDescent="0.25">
      <c r="A98" s="214" t="s">
        <v>49</v>
      </c>
      <c r="B98" s="217"/>
      <c r="C98" s="217"/>
      <c r="D98" s="216" t="s">
        <v>24</v>
      </c>
      <c r="E98" s="215"/>
      <c r="F98" s="215"/>
      <c r="G98" s="221">
        <f t="shared" si="20"/>
        <v>0</v>
      </c>
      <c r="H98" s="213">
        <f>H100</f>
        <v>0</v>
      </c>
      <c r="I98" s="213">
        <f>I100+I99</f>
        <v>0</v>
      </c>
      <c r="J98" s="213">
        <f>J100+J99</f>
        <v>0</v>
      </c>
      <c r="K98" s="147"/>
      <c r="L98" s="51"/>
      <c r="M98" s="55"/>
      <c r="N98" s="55"/>
      <c r="O98" s="55"/>
      <c r="P98" s="55"/>
      <c r="Q98" s="55"/>
      <c r="R98" s="55"/>
      <c r="S98" s="55"/>
      <c r="T98" s="196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G98" s="55"/>
      <c r="AH98" s="55"/>
      <c r="AI98" s="55"/>
      <c r="AJ98" s="55"/>
      <c r="AK98" s="55"/>
      <c r="AL98" s="55"/>
      <c r="AM98" s="55"/>
      <c r="AN98" s="55"/>
      <c r="AO98" s="55"/>
      <c r="AP98" s="55"/>
      <c r="AQ98" s="55"/>
      <c r="AR98" s="55"/>
      <c r="AS98" s="55"/>
      <c r="AT98" s="55"/>
      <c r="AU98" s="55"/>
      <c r="AV98" s="55"/>
      <c r="AW98" s="55"/>
      <c r="AX98" s="55"/>
      <c r="AY98" s="55"/>
      <c r="AZ98" s="55"/>
      <c r="BA98" s="55"/>
      <c r="BB98" s="55"/>
      <c r="BC98" s="55"/>
      <c r="BD98" s="55"/>
      <c r="BE98" s="55"/>
    </row>
    <row r="99" spans="1:57" s="210" customFormat="1" hidden="1" x14ac:dyDescent="0.25">
      <c r="A99" s="211" t="s">
        <v>178</v>
      </c>
      <c r="B99" s="217" t="s">
        <v>179</v>
      </c>
      <c r="C99" s="217" t="s">
        <v>16</v>
      </c>
      <c r="D99" s="229" t="s">
        <v>180</v>
      </c>
      <c r="E99" s="230"/>
      <c r="F99" s="230"/>
      <c r="G99" s="221">
        <f t="shared" si="20"/>
        <v>0</v>
      </c>
      <c r="H99" s="220"/>
      <c r="I99" s="213"/>
      <c r="J99" s="213"/>
      <c r="K99" s="207"/>
      <c r="L99" s="208"/>
      <c r="M99" s="209"/>
      <c r="N99" s="209"/>
      <c r="O99" s="209"/>
      <c r="P99" s="209"/>
      <c r="Q99" s="209"/>
      <c r="R99" s="209"/>
      <c r="S99" s="209"/>
      <c r="T99" s="196"/>
      <c r="U99" s="209"/>
      <c r="V99" s="209"/>
      <c r="W99" s="209"/>
      <c r="X99" s="209"/>
      <c r="Y99" s="209"/>
      <c r="Z99" s="209"/>
      <c r="AA99" s="209"/>
      <c r="AB99" s="209"/>
      <c r="AC99" s="209"/>
      <c r="AD99" s="209"/>
      <c r="AE99" s="209"/>
      <c r="AF99" s="209"/>
      <c r="AG99" s="209"/>
      <c r="AH99" s="209"/>
      <c r="AI99" s="209"/>
      <c r="AJ99" s="209"/>
      <c r="AK99" s="209"/>
      <c r="AL99" s="209"/>
      <c r="AM99" s="209"/>
      <c r="AN99" s="209"/>
      <c r="AO99" s="209"/>
      <c r="AP99" s="209"/>
      <c r="AQ99" s="209"/>
      <c r="AR99" s="209"/>
      <c r="AS99" s="209"/>
      <c r="AT99" s="209"/>
      <c r="AU99" s="209"/>
      <c r="AV99" s="209"/>
      <c r="AW99" s="209"/>
      <c r="AX99" s="209"/>
      <c r="AY99" s="209"/>
      <c r="AZ99" s="209"/>
      <c r="BA99" s="209"/>
      <c r="BB99" s="209"/>
      <c r="BC99" s="209"/>
      <c r="BD99" s="209"/>
      <c r="BE99" s="209"/>
    </row>
    <row r="100" spans="1:57" s="56" customFormat="1" ht="30.45" hidden="1" customHeight="1" x14ac:dyDescent="0.25">
      <c r="A100" s="217" t="s">
        <v>151</v>
      </c>
      <c r="B100" s="217" t="s">
        <v>150</v>
      </c>
      <c r="C100" s="217" t="s">
        <v>43</v>
      </c>
      <c r="D100" s="231" t="s">
        <v>152</v>
      </c>
      <c r="E100" s="215"/>
      <c r="F100" s="215"/>
      <c r="G100" s="221">
        <f t="shared" si="20"/>
        <v>0</v>
      </c>
      <c r="H100" s="213"/>
      <c r="I100" s="213"/>
      <c r="J100" s="213"/>
      <c r="K100" s="147"/>
      <c r="L100" s="51"/>
      <c r="M100" s="55"/>
      <c r="N100" s="55"/>
      <c r="O100" s="55"/>
      <c r="P100" s="55"/>
      <c r="Q100" s="55"/>
      <c r="R100" s="55"/>
      <c r="S100" s="55"/>
      <c r="T100" s="196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E100" s="55"/>
      <c r="AF100" s="55"/>
      <c r="AG100" s="55"/>
      <c r="AH100" s="55"/>
      <c r="AI100" s="55"/>
      <c r="AJ100" s="55"/>
      <c r="AK100" s="55"/>
      <c r="AL100" s="55"/>
      <c r="AM100" s="55"/>
      <c r="AN100" s="55"/>
      <c r="AO100" s="55"/>
      <c r="AP100" s="55"/>
      <c r="AQ100" s="55"/>
      <c r="AR100" s="55"/>
      <c r="AS100" s="55"/>
      <c r="AT100" s="55"/>
      <c r="AU100" s="55"/>
      <c r="AV100" s="55"/>
      <c r="AW100" s="55"/>
      <c r="AX100" s="55"/>
      <c r="AY100" s="55"/>
      <c r="AZ100" s="55"/>
      <c r="BA100" s="55"/>
      <c r="BB100" s="55"/>
      <c r="BC100" s="55"/>
      <c r="BD100" s="55"/>
      <c r="BE100" s="55"/>
    </row>
    <row r="101" spans="1:57" s="56" customFormat="1" ht="153.75" hidden="1" customHeight="1" x14ac:dyDescent="0.25">
      <c r="A101" s="217"/>
      <c r="B101" s="217"/>
      <c r="C101" s="217"/>
      <c r="D101" s="232" t="s">
        <v>209</v>
      </c>
      <c r="E101" s="215"/>
      <c r="F101" s="215"/>
      <c r="G101" s="233">
        <f t="shared" si="20"/>
        <v>0</v>
      </c>
      <c r="H101" s="234"/>
      <c r="I101" s="235"/>
      <c r="J101" s="235"/>
      <c r="K101" s="147"/>
      <c r="L101" s="51"/>
      <c r="M101" s="55"/>
      <c r="N101" s="55"/>
      <c r="O101" s="55"/>
      <c r="P101" s="55"/>
      <c r="Q101" s="55"/>
      <c r="R101" s="55"/>
      <c r="S101" s="55"/>
      <c r="T101" s="196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5"/>
      <c r="AG101" s="55"/>
      <c r="AH101" s="55"/>
      <c r="AI101" s="55"/>
      <c r="AJ101" s="55"/>
      <c r="AK101" s="55"/>
      <c r="AL101" s="55"/>
      <c r="AM101" s="55"/>
      <c r="AN101" s="55"/>
      <c r="AO101" s="55"/>
      <c r="AP101" s="55"/>
      <c r="AQ101" s="55"/>
      <c r="AR101" s="55"/>
      <c r="AS101" s="55"/>
      <c r="AT101" s="55"/>
      <c r="AU101" s="55"/>
      <c r="AV101" s="55"/>
      <c r="AW101" s="55"/>
      <c r="AX101" s="55"/>
      <c r="AY101" s="55"/>
      <c r="AZ101" s="55"/>
      <c r="BA101" s="55"/>
      <c r="BB101" s="55"/>
      <c r="BC101" s="55"/>
      <c r="BD101" s="55"/>
      <c r="BE101" s="55"/>
    </row>
    <row r="102" spans="1:57" s="7" customFormat="1" ht="96.75" customHeight="1" x14ac:dyDescent="0.25">
      <c r="A102" s="78"/>
      <c r="B102" s="78"/>
      <c r="C102" s="78"/>
      <c r="D102" s="113"/>
      <c r="E102" s="80" t="s">
        <v>201</v>
      </c>
      <c r="F102" s="195" t="s">
        <v>294</v>
      </c>
      <c r="G102" s="81">
        <f>H102+I102</f>
        <v>29970617</v>
      </c>
      <c r="H102" s="59">
        <f>H104</f>
        <v>29925037</v>
      </c>
      <c r="I102" s="59">
        <f t="shared" ref="I102:J102" si="23">I104</f>
        <v>45580</v>
      </c>
      <c r="J102" s="59">
        <f t="shared" si="23"/>
        <v>0</v>
      </c>
      <c r="K102" s="82"/>
      <c r="L102" s="83"/>
      <c r="M102" s="169">
        <v>29</v>
      </c>
      <c r="N102" s="6"/>
      <c r="O102" s="6"/>
      <c r="P102" s="6"/>
      <c r="Q102" s="6"/>
      <c r="R102" s="6"/>
      <c r="S102" s="6"/>
      <c r="T102" s="187">
        <v>11</v>
      </c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</row>
    <row r="103" spans="1:57" s="7" customFormat="1" ht="23.25" customHeight="1" x14ac:dyDescent="0.25">
      <c r="A103" s="78"/>
      <c r="B103" s="78"/>
      <c r="C103" s="78"/>
      <c r="D103" s="113"/>
      <c r="E103" s="105" t="s">
        <v>3</v>
      </c>
      <c r="F103" s="105"/>
      <c r="G103" s="81">
        <f>H103+I103</f>
        <v>0</v>
      </c>
      <c r="H103" s="59"/>
      <c r="I103" s="59"/>
      <c r="J103" s="59"/>
      <c r="K103" s="82"/>
      <c r="L103" s="83"/>
      <c r="M103" s="6"/>
      <c r="N103" s="6"/>
      <c r="O103" s="6"/>
      <c r="P103" s="6"/>
      <c r="Q103" s="6"/>
      <c r="R103" s="6"/>
      <c r="S103" s="6"/>
      <c r="T103" s="187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</row>
    <row r="104" spans="1:57" s="7" customFormat="1" x14ac:dyDescent="0.25">
      <c r="A104" s="88" t="s">
        <v>93</v>
      </c>
      <c r="B104" s="78"/>
      <c r="C104" s="78"/>
      <c r="D104" s="89" t="s">
        <v>23</v>
      </c>
      <c r="E104" s="105"/>
      <c r="F104" s="105"/>
      <c r="G104" s="81">
        <f t="shared" ref="G104:G152" si="24">H104+I104</f>
        <v>29970617</v>
      </c>
      <c r="H104" s="59">
        <f>H105</f>
        <v>29925037</v>
      </c>
      <c r="I104" s="59">
        <f>I105</f>
        <v>45580</v>
      </c>
      <c r="J104" s="59">
        <f>J105</f>
        <v>0</v>
      </c>
      <c r="K104" s="82"/>
      <c r="L104" s="83"/>
      <c r="M104" s="6"/>
      <c r="N104" s="6"/>
      <c r="O104" s="6"/>
      <c r="P104" s="6"/>
      <c r="Q104" s="6"/>
      <c r="R104" s="6"/>
      <c r="S104" s="6"/>
      <c r="T104" s="187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</row>
    <row r="105" spans="1:57" s="7" customFormat="1" x14ac:dyDescent="0.25">
      <c r="A105" s="88" t="s">
        <v>92</v>
      </c>
      <c r="B105" s="78"/>
      <c r="C105" s="78"/>
      <c r="D105" s="89" t="s">
        <v>23</v>
      </c>
      <c r="E105" s="105"/>
      <c r="F105" s="105"/>
      <c r="G105" s="81">
        <f>H105+I105</f>
        <v>29970617</v>
      </c>
      <c r="H105" s="59">
        <f>SUM(H106:H114)</f>
        <v>29925037</v>
      </c>
      <c r="I105" s="59">
        <f>SUM(I106:I114)</f>
        <v>45580</v>
      </c>
      <c r="J105" s="59">
        <f>SUM(J106:J114)</f>
        <v>0</v>
      </c>
      <c r="K105" s="82"/>
      <c r="L105" s="83"/>
      <c r="M105" s="6"/>
      <c r="N105" s="6"/>
      <c r="O105" s="6"/>
      <c r="P105" s="6"/>
      <c r="Q105" s="6"/>
      <c r="R105" s="6"/>
      <c r="S105" s="6"/>
      <c r="T105" s="187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</row>
    <row r="106" spans="1:57" s="7" customFormat="1" x14ac:dyDescent="0.25">
      <c r="A106" s="90" t="s">
        <v>159</v>
      </c>
      <c r="B106" s="90" t="s">
        <v>95</v>
      </c>
      <c r="C106" s="90" t="s">
        <v>13</v>
      </c>
      <c r="D106" s="101" t="s">
        <v>128</v>
      </c>
      <c r="E106" s="105"/>
      <c r="F106" s="105"/>
      <c r="G106" s="92">
        <f>H106+I106</f>
        <v>50000</v>
      </c>
      <c r="H106" s="93">
        <v>50000</v>
      </c>
      <c r="I106" s="59"/>
      <c r="J106" s="59"/>
      <c r="K106" s="82"/>
      <c r="L106" s="83"/>
      <c r="M106" s="6"/>
      <c r="N106" s="6"/>
      <c r="O106" s="6"/>
      <c r="P106" s="6"/>
      <c r="Q106" s="6"/>
      <c r="R106" s="6"/>
      <c r="S106" s="6"/>
      <c r="T106" s="187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</row>
    <row r="107" spans="1:57" s="56" customFormat="1" hidden="1" x14ac:dyDescent="0.35">
      <c r="A107" s="142" t="s">
        <v>255</v>
      </c>
      <c r="B107" s="142" t="s">
        <v>256</v>
      </c>
      <c r="C107" s="142" t="s">
        <v>15</v>
      </c>
      <c r="D107" s="158" t="s">
        <v>257</v>
      </c>
      <c r="E107" s="152"/>
      <c r="F107" s="152"/>
      <c r="G107" s="155">
        <f t="shared" si="24"/>
        <v>0</v>
      </c>
      <c r="H107" s="146"/>
      <c r="I107" s="153"/>
      <c r="J107" s="153"/>
      <c r="K107" s="147"/>
      <c r="L107" s="51"/>
      <c r="M107" s="55"/>
      <c r="N107" s="55"/>
      <c r="O107" s="55"/>
      <c r="P107" s="55"/>
      <c r="Q107" s="55"/>
      <c r="R107" s="55"/>
      <c r="S107" s="55"/>
      <c r="T107" s="196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55"/>
      <c r="AI107" s="55"/>
      <c r="AJ107" s="55"/>
      <c r="AK107" s="55"/>
      <c r="AL107" s="55"/>
      <c r="AM107" s="55"/>
      <c r="AN107" s="55"/>
      <c r="AO107" s="55"/>
      <c r="AP107" s="55"/>
      <c r="AQ107" s="55"/>
      <c r="AR107" s="55"/>
      <c r="AS107" s="55"/>
      <c r="AT107" s="55"/>
      <c r="AU107" s="55"/>
      <c r="AV107" s="55"/>
      <c r="AW107" s="55"/>
      <c r="AX107" s="55"/>
      <c r="AY107" s="55"/>
      <c r="AZ107" s="55"/>
      <c r="BA107" s="55"/>
      <c r="BB107" s="55"/>
      <c r="BC107" s="55"/>
      <c r="BD107" s="55"/>
      <c r="BE107" s="55"/>
    </row>
    <row r="108" spans="1:57" s="7" customFormat="1" x14ac:dyDescent="0.25">
      <c r="A108" s="90" t="s">
        <v>125</v>
      </c>
      <c r="B108" s="90" t="s">
        <v>126</v>
      </c>
      <c r="C108" s="90" t="s">
        <v>15</v>
      </c>
      <c r="D108" s="101" t="s">
        <v>127</v>
      </c>
      <c r="E108" s="105"/>
      <c r="F108" s="105"/>
      <c r="G108" s="92">
        <f t="shared" si="24"/>
        <v>351915</v>
      </c>
      <c r="H108" s="93">
        <v>351915</v>
      </c>
      <c r="I108" s="93"/>
      <c r="J108" s="93"/>
      <c r="K108" s="82"/>
      <c r="L108" s="83"/>
      <c r="M108" s="6"/>
      <c r="N108" s="6"/>
      <c r="O108" s="6"/>
      <c r="P108" s="6"/>
      <c r="Q108" s="6"/>
      <c r="R108" s="6"/>
      <c r="S108" s="6"/>
      <c r="T108" s="187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</row>
    <row r="109" spans="1:57" s="56" customFormat="1" ht="78.75" hidden="1" customHeight="1" x14ac:dyDescent="0.25">
      <c r="A109" s="142" t="s">
        <v>157</v>
      </c>
      <c r="B109" s="206">
        <v>6020</v>
      </c>
      <c r="C109" s="142" t="s">
        <v>15</v>
      </c>
      <c r="D109" s="161" t="s">
        <v>158</v>
      </c>
      <c r="E109" s="152"/>
      <c r="F109" s="152"/>
      <c r="G109" s="155">
        <f t="shared" si="24"/>
        <v>0</v>
      </c>
      <c r="H109" s="153"/>
      <c r="I109" s="153"/>
      <c r="J109" s="153"/>
      <c r="K109" s="147"/>
      <c r="L109" s="51"/>
      <c r="M109" s="55"/>
      <c r="N109" s="55"/>
      <c r="O109" s="55"/>
      <c r="P109" s="55"/>
      <c r="Q109" s="55"/>
      <c r="R109" s="55"/>
      <c r="S109" s="55"/>
      <c r="T109" s="196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E109" s="55"/>
      <c r="AF109" s="55"/>
      <c r="AG109" s="55"/>
      <c r="AH109" s="55"/>
      <c r="AI109" s="55"/>
      <c r="AJ109" s="55"/>
      <c r="AK109" s="55"/>
      <c r="AL109" s="55"/>
      <c r="AM109" s="55"/>
      <c r="AN109" s="55"/>
      <c r="AO109" s="55"/>
      <c r="AP109" s="55"/>
      <c r="AQ109" s="55"/>
      <c r="AR109" s="55"/>
      <c r="AS109" s="55"/>
      <c r="AT109" s="55"/>
      <c r="AU109" s="55"/>
      <c r="AV109" s="55"/>
      <c r="AW109" s="55"/>
      <c r="AX109" s="55"/>
      <c r="AY109" s="55"/>
      <c r="AZ109" s="55"/>
      <c r="BA109" s="55"/>
      <c r="BB109" s="55"/>
      <c r="BC109" s="55"/>
      <c r="BD109" s="55"/>
      <c r="BE109" s="55"/>
    </row>
    <row r="110" spans="1:57" s="7" customFormat="1" x14ac:dyDescent="0.35">
      <c r="A110" s="90" t="s">
        <v>86</v>
      </c>
      <c r="B110" s="90" t="s">
        <v>40</v>
      </c>
      <c r="C110" s="90" t="s">
        <v>15</v>
      </c>
      <c r="D110" s="102" t="s">
        <v>70</v>
      </c>
      <c r="E110" s="105"/>
      <c r="F110" s="105"/>
      <c r="G110" s="92">
        <f t="shared" si="24"/>
        <v>29523122</v>
      </c>
      <c r="H110" s="93">
        <v>29523122</v>
      </c>
      <c r="I110" s="93"/>
      <c r="J110" s="93"/>
      <c r="K110" s="82"/>
      <c r="L110" s="83"/>
      <c r="M110" s="6"/>
      <c r="N110" s="6"/>
      <c r="O110" s="6"/>
      <c r="P110" s="6"/>
      <c r="Q110" s="6"/>
      <c r="R110" s="6"/>
      <c r="S110" s="6"/>
      <c r="T110" s="187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</row>
    <row r="111" spans="1:57" s="7" customFormat="1" hidden="1" x14ac:dyDescent="0.35">
      <c r="A111" s="90" t="s">
        <v>144</v>
      </c>
      <c r="B111" s="90" t="s">
        <v>145</v>
      </c>
      <c r="C111" s="90" t="s">
        <v>146</v>
      </c>
      <c r="D111" s="102" t="s">
        <v>155</v>
      </c>
      <c r="E111" s="105"/>
      <c r="F111" s="105"/>
      <c r="G111" s="92">
        <f t="shared" si="24"/>
        <v>0</v>
      </c>
      <c r="H111" s="93"/>
      <c r="I111" s="93"/>
      <c r="J111" s="93"/>
      <c r="K111" s="82"/>
      <c r="L111" s="83"/>
      <c r="M111" s="6"/>
      <c r="N111" s="6"/>
      <c r="O111" s="6"/>
      <c r="P111" s="6"/>
      <c r="Q111" s="6"/>
      <c r="R111" s="6"/>
      <c r="S111" s="6"/>
      <c r="T111" s="187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</row>
    <row r="112" spans="1:57" s="56" customFormat="1" hidden="1" x14ac:dyDescent="0.25">
      <c r="A112" s="142" t="s">
        <v>161</v>
      </c>
      <c r="B112" s="142" t="s">
        <v>162</v>
      </c>
      <c r="C112" s="142" t="s">
        <v>43</v>
      </c>
      <c r="D112" s="167" t="s">
        <v>163</v>
      </c>
      <c r="E112" s="152"/>
      <c r="F112" s="152"/>
      <c r="G112" s="155">
        <f t="shared" si="24"/>
        <v>0</v>
      </c>
      <c r="H112" s="153"/>
      <c r="I112" s="153"/>
      <c r="J112" s="153"/>
      <c r="K112" s="147"/>
      <c r="L112" s="51"/>
      <c r="M112" s="55"/>
      <c r="N112" s="55"/>
      <c r="O112" s="55"/>
      <c r="P112" s="55"/>
      <c r="Q112" s="55"/>
      <c r="R112" s="55"/>
      <c r="S112" s="55"/>
      <c r="T112" s="196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E112" s="55"/>
      <c r="AF112" s="55"/>
      <c r="AG112" s="55"/>
      <c r="AH112" s="55"/>
      <c r="AI112" s="55"/>
      <c r="AJ112" s="55"/>
      <c r="AK112" s="55"/>
      <c r="AL112" s="55"/>
      <c r="AM112" s="55"/>
      <c r="AN112" s="55"/>
      <c r="AO112" s="55"/>
      <c r="AP112" s="55"/>
      <c r="AQ112" s="55"/>
      <c r="AR112" s="55"/>
      <c r="AS112" s="55"/>
      <c r="AT112" s="55"/>
      <c r="AU112" s="55"/>
      <c r="AV112" s="55"/>
      <c r="AW112" s="55"/>
      <c r="AX112" s="55"/>
      <c r="AY112" s="55"/>
      <c r="AZ112" s="55"/>
      <c r="BA112" s="55"/>
      <c r="BB112" s="55"/>
      <c r="BC112" s="55"/>
      <c r="BD112" s="55"/>
      <c r="BE112" s="55"/>
    </row>
    <row r="113" spans="1:57" s="56" customFormat="1" hidden="1" x14ac:dyDescent="0.25">
      <c r="A113" s="142" t="s">
        <v>121</v>
      </c>
      <c r="B113" s="142" t="s">
        <v>122</v>
      </c>
      <c r="C113" s="142" t="s">
        <v>38</v>
      </c>
      <c r="D113" s="167" t="s">
        <v>123</v>
      </c>
      <c r="E113" s="152"/>
      <c r="F113" s="152"/>
      <c r="G113" s="155">
        <f t="shared" si="24"/>
        <v>0</v>
      </c>
      <c r="H113" s="153"/>
      <c r="I113" s="153"/>
      <c r="J113" s="153"/>
      <c r="K113" s="147"/>
      <c r="L113" s="51"/>
      <c r="M113" s="55"/>
      <c r="N113" s="55"/>
      <c r="O113" s="55"/>
      <c r="P113" s="55"/>
      <c r="Q113" s="55"/>
      <c r="R113" s="55"/>
      <c r="S113" s="55"/>
      <c r="T113" s="196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E113" s="55"/>
      <c r="AF113" s="55"/>
      <c r="AG113" s="55"/>
      <c r="AH113" s="55"/>
      <c r="AI113" s="55"/>
      <c r="AJ113" s="55"/>
      <c r="AK113" s="55"/>
      <c r="AL113" s="55"/>
      <c r="AM113" s="55"/>
      <c r="AN113" s="55"/>
      <c r="AO113" s="55"/>
      <c r="AP113" s="55"/>
      <c r="AQ113" s="55"/>
      <c r="AR113" s="55"/>
      <c r="AS113" s="55"/>
      <c r="AT113" s="55"/>
      <c r="AU113" s="55"/>
      <c r="AV113" s="55"/>
      <c r="AW113" s="55"/>
      <c r="AX113" s="55"/>
      <c r="AY113" s="55"/>
      <c r="AZ113" s="55"/>
      <c r="BA113" s="55"/>
      <c r="BB113" s="55"/>
      <c r="BC113" s="55"/>
      <c r="BD113" s="55"/>
      <c r="BE113" s="55"/>
    </row>
    <row r="114" spans="1:57" s="7" customFormat="1" ht="153.75" customHeight="1" x14ac:dyDescent="0.25">
      <c r="A114" s="90" t="s">
        <v>143</v>
      </c>
      <c r="B114" s="90" t="s">
        <v>142</v>
      </c>
      <c r="C114" s="90" t="s">
        <v>34</v>
      </c>
      <c r="D114" s="94" t="s">
        <v>141</v>
      </c>
      <c r="E114" s="105"/>
      <c r="F114" s="105"/>
      <c r="G114" s="92">
        <f t="shared" si="24"/>
        <v>45580</v>
      </c>
      <c r="H114" s="93"/>
      <c r="I114" s="93">
        <v>45580</v>
      </c>
      <c r="J114" s="93"/>
      <c r="K114" s="82"/>
      <c r="L114" s="83"/>
      <c r="M114" s="6"/>
      <c r="N114" s="6"/>
      <c r="O114" s="6"/>
      <c r="P114" s="6"/>
      <c r="Q114" s="6"/>
      <c r="R114" s="6"/>
      <c r="S114" s="6"/>
      <c r="T114" s="187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</row>
    <row r="115" spans="1:57" s="7" customFormat="1" ht="105.6" customHeight="1" x14ac:dyDescent="0.25">
      <c r="A115" s="90"/>
      <c r="B115" s="90"/>
      <c r="C115" s="90"/>
      <c r="D115" s="94"/>
      <c r="E115" s="80" t="s">
        <v>319</v>
      </c>
      <c r="F115" s="80" t="s">
        <v>320</v>
      </c>
      <c r="G115" s="81">
        <f>H115</f>
        <v>17390700</v>
      </c>
      <c r="H115" s="59">
        <f>H116</f>
        <v>17390700</v>
      </c>
      <c r="I115" s="59">
        <f t="shared" ref="I115:J117" si="25">I116</f>
        <v>0</v>
      </c>
      <c r="J115" s="59">
        <f t="shared" si="25"/>
        <v>0</v>
      </c>
      <c r="K115" s="82"/>
      <c r="L115" s="83"/>
      <c r="M115" s="169">
        <v>44</v>
      </c>
      <c r="N115" s="6"/>
      <c r="O115" s="6"/>
      <c r="P115" s="6"/>
      <c r="Q115" s="6"/>
      <c r="R115" s="6"/>
      <c r="S115" s="6"/>
      <c r="T115" s="187">
        <v>12</v>
      </c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</row>
    <row r="116" spans="1:57" s="44" customFormat="1" ht="60.45" customHeight="1" x14ac:dyDescent="0.25">
      <c r="A116" s="88" t="s">
        <v>93</v>
      </c>
      <c r="B116" s="78"/>
      <c r="C116" s="78"/>
      <c r="D116" s="89" t="s">
        <v>23</v>
      </c>
      <c r="E116" s="105"/>
      <c r="F116" s="105"/>
      <c r="G116" s="81">
        <f>H116</f>
        <v>17390700</v>
      </c>
      <c r="H116" s="59">
        <f>H117</f>
        <v>17390700</v>
      </c>
      <c r="I116" s="59">
        <f t="shared" si="25"/>
        <v>0</v>
      </c>
      <c r="J116" s="59">
        <f t="shared" si="25"/>
        <v>0</v>
      </c>
      <c r="K116" s="82"/>
      <c r="L116" s="83"/>
      <c r="M116" s="43"/>
      <c r="N116" s="43"/>
      <c r="O116" s="43"/>
      <c r="P116" s="43"/>
      <c r="Q116" s="43"/>
      <c r="R116" s="43"/>
      <c r="S116" s="43"/>
      <c r="T116" s="188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s="44" customFormat="1" ht="60.45" customHeight="1" x14ac:dyDescent="0.25">
      <c r="A117" s="88" t="s">
        <v>92</v>
      </c>
      <c r="B117" s="78"/>
      <c r="C117" s="78"/>
      <c r="D117" s="89" t="s">
        <v>23</v>
      </c>
      <c r="E117" s="105"/>
      <c r="F117" s="105"/>
      <c r="G117" s="81">
        <f>H117</f>
        <v>17390700</v>
      </c>
      <c r="H117" s="59">
        <f>H118</f>
        <v>17390700</v>
      </c>
      <c r="I117" s="59">
        <f t="shared" si="25"/>
        <v>0</v>
      </c>
      <c r="J117" s="59">
        <f t="shared" si="25"/>
        <v>0</v>
      </c>
      <c r="K117" s="82"/>
      <c r="L117" s="83"/>
      <c r="M117" s="43"/>
      <c r="N117" s="43"/>
      <c r="O117" s="43"/>
      <c r="P117" s="43"/>
      <c r="Q117" s="43"/>
      <c r="R117" s="43"/>
      <c r="S117" s="43"/>
      <c r="T117" s="188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43"/>
      <c r="AM117" s="43"/>
      <c r="AN117" s="43"/>
      <c r="AO117" s="43"/>
      <c r="AP117" s="43"/>
      <c r="AQ117" s="43"/>
      <c r="AR117" s="43"/>
      <c r="AS117" s="4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s="44" customFormat="1" ht="108" x14ac:dyDescent="0.35">
      <c r="A118" s="90" t="s">
        <v>196</v>
      </c>
      <c r="B118" s="90" t="s">
        <v>197</v>
      </c>
      <c r="C118" s="90" t="s">
        <v>146</v>
      </c>
      <c r="D118" s="102" t="s">
        <v>198</v>
      </c>
      <c r="E118" s="105"/>
      <c r="F118" s="105"/>
      <c r="G118" s="92">
        <f>H118</f>
        <v>17390700</v>
      </c>
      <c r="H118" s="93">
        <v>17390700</v>
      </c>
      <c r="I118" s="93"/>
      <c r="J118" s="93"/>
      <c r="K118" s="82"/>
      <c r="L118" s="83"/>
      <c r="M118" s="43"/>
      <c r="N118" s="43"/>
      <c r="O118" s="43"/>
      <c r="P118" s="43"/>
      <c r="Q118" s="43"/>
      <c r="R118" s="43"/>
      <c r="S118" s="43"/>
      <c r="T118" s="188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43"/>
      <c r="AM118" s="43"/>
      <c r="AN118" s="43"/>
      <c r="AO118" s="43"/>
      <c r="AP118" s="43"/>
      <c r="AQ118" s="43"/>
      <c r="AR118" s="43"/>
      <c r="AS118" s="4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s="7" customFormat="1" ht="84.75" customHeight="1" x14ac:dyDescent="0.25">
      <c r="A119" s="78"/>
      <c r="B119" s="78"/>
      <c r="C119" s="78"/>
      <c r="D119" s="123"/>
      <c r="E119" s="80" t="s">
        <v>292</v>
      </c>
      <c r="F119" s="80" t="s">
        <v>293</v>
      </c>
      <c r="G119" s="81">
        <f t="shared" si="24"/>
        <v>2083545</v>
      </c>
      <c r="H119" s="59">
        <f>H121+H124</f>
        <v>2083545</v>
      </c>
      <c r="I119" s="59">
        <f>I121+I124</f>
        <v>0</v>
      </c>
      <c r="J119" s="59">
        <f>J121+J124</f>
        <v>0</v>
      </c>
      <c r="K119" s="82"/>
      <c r="L119" s="83"/>
      <c r="M119" s="169">
        <v>11</v>
      </c>
      <c r="N119" s="6"/>
      <c r="O119" s="6"/>
      <c r="P119" s="6"/>
      <c r="Q119" s="6"/>
      <c r="R119" s="6"/>
      <c r="S119" s="6"/>
      <c r="T119" s="187">
        <v>13</v>
      </c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</row>
    <row r="120" spans="1:57" s="7" customFormat="1" ht="21.75" customHeight="1" x14ac:dyDescent="0.25">
      <c r="A120" s="78"/>
      <c r="B120" s="78"/>
      <c r="C120" s="78"/>
      <c r="D120" s="123"/>
      <c r="E120" s="105" t="s">
        <v>3</v>
      </c>
      <c r="F120" s="105"/>
      <c r="G120" s="81">
        <f t="shared" si="24"/>
        <v>0</v>
      </c>
      <c r="H120" s="59"/>
      <c r="I120" s="59"/>
      <c r="J120" s="59"/>
      <c r="K120" s="82"/>
      <c r="L120" s="83"/>
      <c r="M120" s="6"/>
      <c r="N120" s="6"/>
      <c r="O120" s="6"/>
      <c r="P120" s="6"/>
      <c r="Q120" s="6"/>
      <c r="R120" s="6"/>
      <c r="S120" s="6"/>
      <c r="T120" s="187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</row>
    <row r="121" spans="1:57" ht="23.1" customHeight="1" x14ac:dyDescent="0.25">
      <c r="A121" s="88" t="s">
        <v>50</v>
      </c>
      <c r="B121" s="78"/>
      <c r="C121" s="78"/>
      <c r="D121" s="100" t="s">
        <v>24</v>
      </c>
      <c r="E121" s="86"/>
      <c r="F121" s="86"/>
      <c r="G121" s="81">
        <f t="shared" si="24"/>
        <v>403545</v>
      </c>
      <c r="H121" s="59">
        <f t="shared" ref="H121:J122" si="26">H122</f>
        <v>403545</v>
      </c>
      <c r="I121" s="59">
        <f t="shared" si="26"/>
        <v>0</v>
      </c>
      <c r="J121" s="59">
        <f t="shared" si="26"/>
        <v>0</v>
      </c>
      <c r="K121" s="65"/>
      <c r="L121" s="65"/>
    </row>
    <row r="122" spans="1:57" ht="23.4" customHeight="1" x14ac:dyDescent="0.25">
      <c r="A122" s="88" t="s">
        <v>49</v>
      </c>
      <c r="B122" s="78"/>
      <c r="C122" s="78"/>
      <c r="D122" s="100" t="s">
        <v>24</v>
      </c>
      <c r="E122" s="86"/>
      <c r="F122" s="86"/>
      <c r="G122" s="81">
        <f t="shared" si="24"/>
        <v>403545</v>
      </c>
      <c r="H122" s="59">
        <f t="shared" si="26"/>
        <v>403545</v>
      </c>
      <c r="I122" s="59">
        <f t="shared" si="26"/>
        <v>0</v>
      </c>
      <c r="J122" s="59">
        <f t="shared" si="26"/>
        <v>0</v>
      </c>
      <c r="K122" s="65"/>
      <c r="L122" s="65"/>
    </row>
    <row r="123" spans="1:57" ht="72" x14ac:dyDescent="0.25">
      <c r="A123" s="90" t="s">
        <v>74</v>
      </c>
      <c r="B123" s="90" t="s">
        <v>29</v>
      </c>
      <c r="C123" s="90" t="s">
        <v>9</v>
      </c>
      <c r="D123" s="122" t="s">
        <v>75</v>
      </c>
      <c r="E123" s="86"/>
      <c r="F123" s="86"/>
      <c r="G123" s="92">
        <f t="shared" si="24"/>
        <v>403545</v>
      </c>
      <c r="H123" s="93">
        <v>403545</v>
      </c>
      <c r="I123" s="59"/>
      <c r="J123" s="59"/>
      <c r="K123" s="65"/>
      <c r="L123" s="65"/>
    </row>
    <row r="124" spans="1:57" x14ac:dyDescent="0.25">
      <c r="A124" s="88" t="s">
        <v>46</v>
      </c>
      <c r="B124" s="88"/>
      <c r="C124" s="88"/>
      <c r="D124" s="89" t="s">
        <v>18</v>
      </c>
      <c r="E124" s="86"/>
      <c r="F124" s="86"/>
      <c r="G124" s="81">
        <f t="shared" si="24"/>
        <v>1680000</v>
      </c>
      <c r="H124" s="59">
        <f>H125</f>
        <v>1680000</v>
      </c>
      <c r="I124" s="59">
        <f>I125</f>
        <v>0</v>
      </c>
      <c r="J124" s="59">
        <f>J125</f>
        <v>0</v>
      </c>
      <c r="K124" s="65"/>
      <c r="L124" s="65"/>
    </row>
    <row r="125" spans="1:57" x14ac:dyDescent="0.25">
      <c r="A125" s="88" t="s">
        <v>45</v>
      </c>
      <c r="B125" s="88"/>
      <c r="C125" s="88"/>
      <c r="D125" s="89" t="s">
        <v>18</v>
      </c>
      <c r="E125" s="86"/>
      <c r="F125" s="86"/>
      <c r="G125" s="81">
        <f t="shared" si="24"/>
        <v>1680000</v>
      </c>
      <c r="H125" s="59">
        <f>H126</f>
        <v>1680000</v>
      </c>
      <c r="I125" s="59"/>
      <c r="J125" s="59"/>
      <c r="K125" s="65"/>
      <c r="L125" s="65"/>
    </row>
    <row r="126" spans="1:57" s="27" customFormat="1" ht="72" x14ac:dyDescent="0.25">
      <c r="A126" s="90" t="s">
        <v>140</v>
      </c>
      <c r="B126" s="90" t="s">
        <v>29</v>
      </c>
      <c r="C126" s="90" t="s">
        <v>9</v>
      </c>
      <c r="D126" s="122" t="s">
        <v>75</v>
      </c>
      <c r="E126" s="86"/>
      <c r="F126" s="86"/>
      <c r="G126" s="92">
        <f t="shared" si="24"/>
        <v>1680000</v>
      </c>
      <c r="H126" s="93">
        <v>1680000</v>
      </c>
      <c r="I126" s="93"/>
      <c r="J126" s="93"/>
      <c r="K126" s="65"/>
      <c r="L126" s="65"/>
      <c r="M126" s="50"/>
      <c r="N126" s="50"/>
      <c r="O126" s="50"/>
      <c r="P126" s="50"/>
      <c r="Q126" s="50"/>
      <c r="R126" s="50"/>
      <c r="S126" s="50"/>
      <c r="T126" s="188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  <c r="AJ126" s="50"/>
      <c r="AK126" s="50"/>
      <c r="AL126" s="50"/>
      <c r="AM126" s="50"/>
      <c r="AN126" s="50"/>
      <c r="AO126" s="50"/>
      <c r="AP126" s="50"/>
      <c r="AQ126" s="50"/>
      <c r="AR126" s="50"/>
      <c r="AS126" s="50"/>
      <c r="AT126" s="50"/>
      <c r="AU126" s="50"/>
      <c r="AV126" s="50"/>
      <c r="AW126" s="50"/>
      <c r="AX126" s="50"/>
      <c r="AY126" s="50"/>
      <c r="AZ126" s="50"/>
      <c r="BA126" s="50"/>
      <c r="BB126" s="50"/>
      <c r="BC126" s="50"/>
      <c r="BD126" s="50"/>
      <c r="BE126" s="50"/>
    </row>
    <row r="127" spans="1:57" ht="53.1" customHeight="1" x14ac:dyDescent="0.25">
      <c r="A127" s="78"/>
      <c r="B127" s="78"/>
      <c r="C127" s="78"/>
      <c r="D127" s="79"/>
      <c r="E127" s="80" t="s">
        <v>279</v>
      </c>
      <c r="F127" s="80" t="s">
        <v>217</v>
      </c>
      <c r="G127" s="81">
        <f t="shared" si="24"/>
        <v>326200</v>
      </c>
      <c r="H127" s="59">
        <f>H129</f>
        <v>326200</v>
      </c>
      <c r="I127" s="59">
        <f>I129</f>
        <v>0</v>
      </c>
      <c r="J127" s="59">
        <f>J129</f>
        <v>0</v>
      </c>
      <c r="K127" s="65"/>
      <c r="L127" s="65"/>
      <c r="M127" s="169">
        <v>12</v>
      </c>
      <c r="T127" s="187">
        <v>14</v>
      </c>
    </row>
    <row r="128" spans="1:57" ht="22.95" customHeight="1" x14ac:dyDescent="0.25">
      <c r="A128" s="78"/>
      <c r="B128" s="78"/>
      <c r="C128" s="78"/>
      <c r="D128" s="79"/>
      <c r="E128" s="86" t="s">
        <v>3</v>
      </c>
      <c r="F128" s="86"/>
      <c r="G128" s="81">
        <f t="shared" si="24"/>
        <v>0</v>
      </c>
      <c r="H128" s="59"/>
      <c r="I128" s="59"/>
      <c r="J128" s="59"/>
      <c r="K128" s="65"/>
      <c r="L128" s="65"/>
    </row>
    <row r="129" spans="1:57" s="7" customFormat="1" ht="25.5" customHeight="1" x14ac:dyDescent="0.25">
      <c r="A129" s="88" t="s">
        <v>6</v>
      </c>
      <c r="B129" s="88"/>
      <c r="C129" s="88"/>
      <c r="D129" s="89" t="s">
        <v>36</v>
      </c>
      <c r="E129" s="86"/>
      <c r="F129" s="86"/>
      <c r="G129" s="81">
        <f t="shared" si="24"/>
        <v>326200</v>
      </c>
      <c r="H129" s="87">
        <f t="shared" ref="H129:J129" si="27">H130</f>
        <v>326200</v>
      </c>
      <c r="I129" s="87">
        <f t="shared" si="27"/>
        <v>0</v>
      </c>
      <c r="J129" s="87">
        <f t="shared" si="27"/>
        <v>0</v>
      </c>
      <c r="K129" s="82"/>
      <c r="L129" s="83"/>
      <c r="M129" s="6"/>
      <c r="N129" s="6"/>
      <c r="O129" s="6"/>
      <c r="P129" s="6"/>
      <c r="Q129" s="6"/>
      <c r="R129" s="6"/>
      <c r="S129" s="6"/>
      <c r="T129" s="187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</row>
    <row r="130" spans="1:57" s="7" customFormat="1" ht="33.6" customHeight="1" x14ac:dyDescent="0.25">
      <c r="A130" s="88" t="s">
        <v>7</v>
      </c>
      <c r="B130" s="88"/>
      <c r="C130" s="88"/>
      <c r="D130" s="89" t="s">
        <v>35</v>
      </c>
      <c r="E130" s="86"/>
      <c r="F130" s="86"/>
      <c r="G130" s="81">
        <f t="shared" si="24"/>
        <v>326200</v>
      </c>
      <c r="H130" s="87">
        <f>H131+H132</f>
        <v>326200</v>
      </c>
      <c r="I130" s="87">
        <f t="shared" ref="I130:J130" si="28">I131+I132</f>
        <v>0</v>
      </c>
      <c r="J130" s="87">
        <f t="shared" si="28"/>
        <v>0</v>
      </c>
      <c r="K130" s="82"/>
      <c r="L130" s="83"/>
      <c r="M130" s="6"/>
      <c r="N130" s="6"/>
      <c r="O130" s="6"/>
      <c r="P130" s="6"/>
      <c r="Q130" s="6"/>
      <c r="R130" s="6"/>
      <c r="S130" s="6"/>
      <c r="T130" s="187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</row>
    <row r="131" spans="1:57" s="7" customFormat="1" ht="45.75" customHeight="1" x14ac:dyDescent="0.25">
      <c r="A131" s="90" t="s">
        <v>105</v>
      </c>
      <c r="B131" s="90" t="s">
        <v>106</v>
      </c>
      <c r="C131" s="90" t="s">
        <v>17</v>
      </c>
      <c r="D131" s="94" t="s">
        <v>160</v>
      </c>
      <c r="E131" s="86"/>
      <c r="F131" s="86"/>
      <c r="G131" s="92">
        <f t="shared" si="24"/>
        <v>326200</v>
      </c>
      <c r="H131" s="93">
        <v>326200</v>
      </c>
      <c r="I131" s="93"/>
      <c r="J131" s="93"/>
      <c r="K131" s="82"/>
      <c r="L131" s="83"/>
      <c r="M131" s="6"/>
      <c r="N131" s="6"/>
      <c r="O131" s="6"/>
      <c r="P131" s="6"/>
      <c r="Q131" s="6"/>
      <c r="R131" s="6"/>
      <c r="S131" s="6"/>
      <c r="T131" s="187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</row>
    <row r="132" spans="1:57" s="56" customFormat="1" ht="45.75" hidden="1" customHeight="1" x14ac:dyDescent="0.25">
      <c r="A132" s="142" t="s">
        <v>232</v>
      </c>
      <c r="B132" s="142" t="s">
        <v>228</v>
      </c>
      <c r="C132" s="142" t="s">
        <v>229</v>
      </c>
      <c r="D132" s="167" t="s">
        <v>230</v>
      </c>
      <c r="E132" s="185"/>
      <c r="F132" s="185"/>
      <c r="G132" s="155">
        <f t="shared" si="24"/>
        <v>0</v>
      </c>
      <c r="H132" s="153"/>
      <c r="I132" s="153"/>
      <c r="J132" s="153"/>
      <c r="K132" s="147"/>
      <c r="L132" s="51"/>
      <c r="M132" s="55"/>
      <c r="N132" s="55"/>
      <c r="O132" s="55"/>
      <c r="P132" s="55"/>
      <c r="Q132" s="55"/>
      <c r="R132" s="55"/>
      <c r="S132" s="55"/>
      <c r="T132" s="196"/>
      <c r="U132" s="55"/>
      <c r="V132" s="55"/>
      <c r="W132" s="55"/>
      <c r="X132" s="55"/>
      <c r="Y132" s="55"/>
      <c r="Z132" s="55"/>
      <c r="AA132" s="55"/>
      <c r="AB132" s="55"/>
      <c r="AC132" s="55"/>
      <c r="AD132" s="55"/>
      <c r="AE132" s="55"/>
      <c r="AF132" s="55"/>
      <c r="AG132" s="55"/>
      <c r="AH132" s="55"/>
      <c r="AI132" s="55"/>
      <c r="AJ132" s="55"/>
      <c r="AK132" s="55"/>
      <c r="AL132" s="55"/>
      <c r="AM132" s="55"/>
      <c r="AN132" s="55"/>
      <c r="AO132" s="55"/>
      <c r="AP132" s="55"/>
      <c r="AQ132" s="55"/>
      <c r="AR132" s="55"/>
      <c r="AS132" s="55"/>
      <c r="AT132" s="55"/>
      <c r="AU132" s="55"/>
      <c r="AV132" s="55"/>
      <c r="AW132" s="55"/>
      <c r="AX132" s="55"/>
      <c r="AY132" s="55"/>
      <c r="AZ132" s="55"/>
      <c r="BA132" s="55"/>
      <c r="BB132" s="55"/>
      <c r="BC132" s="55"/>
      <c r="BD132" s="55"/>
      <c r="BE132" s="55"/>
    </row>
    <row r="133" spans="1:57" s="7" customFormat="1" ht="102" customHeight="1" x14ac:dyDescent="0.25">
      <c r="A133" s="78"/>
      <c r="B133" s="78"/>
      <c r="C133" s="78"/>
      <c r="D133" s="113"/>
      <c r="E133" s="80" t="s">
        <v>288</v>
      </c>
      <c r="F133" s="80" t="s">
        <v>280</v>
      </c>
      <c r="G133" s="81">
        <f>H133+I133</f>
        <v>45227</v>
      </c>
      <c r="H133" s="59">
        <f>H135</f>
        <v>45227</v>
      </c>
      <c r="I133" s="59">
        <f t="shared" ref="I133:J133" si="29">I135</f>
        <v>0</v>
      </c>
      <c r="J133" s="59">
        <f t="shared" si="29"/>
        <v>0</v>
      </c>
      <c r="K133" s="82"/>
      <c r="L133" s="83"/>
      <c r="M133" s="169">
        <v>23</v>
      </c>
      <c r="N133" s="6"/>
      <c r="O133" s="6"/>
      <c r="P133" s="6"/>
      <c r="Q133" s="6"/>
      <c r="R133" s="6"/>
      <c r="S133" s="6"/>
      <c r="T133" s="187">
        <v>15</v>
      </c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</row>
    <row r="134" spans="1:57" s="7" customFormat="1" ht="27" customHeight="1" x14ac:dyDescent="0.25">
      <c r="A134" s="78"/>
      <c r="B134" s="78"/>
      <c r="C134" s="78"/>
      <c r="D134" s="113"/>
      <c r="E134" s="86" t="s">
        <v>3</v>
      </c>
      <c r="F134" s="80"/>
      <c r="G134" s="81"/>
      <c r="H134" s="59"/>
      <c r="I134" s="59"/>
      <c r="J134" s="59"/>
      <c r="K134" s="82"/>
      <c r="L134" s="83"/>
      <c r="M134" s="236"/>
      <c r="N134" s="6"/>
      <c r="O134" s="6"/>
      <c r="P134" s="6"/>
      <c r="Q134" s="6"/>
      <c r="R134" s="6"/>
      <c r="S134" s="6"/>
      <c r="T134" s="187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</row>
    <row r="135" spans="1:57" s="7" customFormat="1" x14ac:dyDescent="0.25">
      <c r="A135" s="88" t="s">
        <v>26</v>
      </c>
      <c r="B135" s="88"/>
      <c r="C135" s="88"/>
      <c r="D135" s="89" t="s">
        <v>28</v>
      </c>
      <c r="E135" s="86"/>
      <c r="F135" s="86"/>
      <c r="G135" s="81">
        <f t="shared" si="24"/>
        <v>45227</v>
      </c>
      <c r="H135" s="59">
        <f t="shared" ref="H135:J136" si="30">H136</f>
        <v>45227</v>
      </c>
      <c r="I135" s="59">
        <f t="shared" si="30"/>
        <v>0</v>
      </c>
      <c r="J135" s="59">
        <f t="shared" si="30"/>
        <v>0</v>
      </c>
      <c r="K135" s="82"/>
      <c r="L135" s="83"/>
      <c r="M135" s="6"/>
      <c r="N135" s="6"/>
      <c r="O135" s="6"/>
      <c r="P135" s="6"/>
      <c r="Q135" s="6"/>
      <c r="R135" s="6"/>
      <c r="S135" s="6"/>
      <c r="T135" s="187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</row>
    <row r="136" spans="1:57" s="7" customFormat="1" ht="42.75" customHeight="1" x14ac:dyDescent="0.25">
      <c r="A136" s="88" t="s">
        <v>27</v>
      </c>
      <c r="B136" s="78"/>
      <c r="C136" s="78"/>
      <c r="D136" s="100" t="s">
        <v>28</v>
      </c>
      <c r="E136" s="86"/>
      <c r="F136" s="86"/>
      <c r="G136" s="81">
        <f t="shared" si="24"/>
        <v>45227</v>
      </c>
      <c r="H136" s="59">
        <f t="shared" si="30"/>
        <v>45227</v>
      </c>
      <c r="I136" s="59">
        <f t="shared" si="30"/>
        <v>0</v>
      </c>
      <c r="J136" s="59">
        <f t="shared" si="30"/>
        <v>0</v>
      </c>
      <c r="K136" s="82"/>
      <c r="L136" s="83"/>
      <c r="M136" s="6"/>
      <c r="N136" s="6"/>
      <c r="O136" s="6"/>
      <c r="P136" s="6"/>
      <c r="Q136" s="6"/>
      <c r="R136" s="6"/>
      <c r="S136" s="6"/>
      <c r="T136" s="187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</row>
    <row r="137" spans="1:57" s="12" customFormat="1" ht="57.6" customHeight="1" x14ac:dyDescent="0.35">
      <c r="A137" s="90" t="s">
        <v>76</v>
      </c>
      <c r="B137" s="90" t="s">
        <v>77</v>
      </c>
      <c r="C137" s="90" t="s">
        <v>9</v>
      </c>
      <c r="D137" s="102" t="s">
        <v>37</v>
      </c>
      <c r="E137" s="86"/>
      <c r="F137" s="86"/>
      <c r="G137" s="92">
        <f t="shared" si="24"/>
        <v>45227</v>
      </c>
      <c r="H137" s="93">
        <v>45227</v>
      </c>
      <c r="I137" s="93"/>
      <c r="J137" s="93"/>
      <c r="K137" s="124"/>
      <c r="L137" s="125"/>
      <c r="M137" s="11"/>
      <c r="N137" s="11"/>
      <c r="O137" s="11"/>
      <c r="P137" s="11"/>
      <c r="Q137" s="11"/>
      <c r="R137" s="11"/>
      <c r="S137" s="11"/>
      <c r="T137" s="187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</row>
    <row r="138" spans="1:57" s="7" customFormat="1" ht="124.5" customHeight="1" x14ac:dyDescent="0.25">
      <c r="A138" s="90"/>
      <c r="B138" s="90"/>
      <c r="C138" s="90"/>
      <c r="D138" s="94"/>
      <c r="E138" s="80" t="s">
        <v>287</v>
      </c>
      <c r="F138" s="80" t="s">
        <v>281</v>
      </c>
      <c r="G138" s="81">
        <f>H138+I138</f>
        <v>1681982</v>
      </c>
      <c r="H138" s="59">
        <f>H140</f>
        <v>1681982</v>
      </c>
      <c r="I138" s="59">
        <f>I140</f>
        <v>0</v>
      </c>
      <c r="J138" s="59">
        <f>J140</f>
        <v>0</v>
      </c>
      <c r="K138" s="82"/>
      <c r="L138" s="83"/>
      <c r="M138" s="169">
        <v>14</v>
      </c>
      <c r="N138" s="6"/>
      <c r="O138" s="6"/>
      <c r="P138" s="6"/>
      <c r="Q138" s="6"/>
      <c r="R138" s="6"/>
      <c r="S138" s="6"/>
      <c r="T138" s="187">
        <v>16</v>
      </c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</row>
    <row r="139" spans="1:57" s="7" customFormat="1" ht="26.25" customHeight="1" x14ac:dyDescent="0.25">
      <c r="A139" s="90"/>
      <c r="B139" s="90"/>
      <c r="C139" s="90"/>
      <c r="D139" s="94"/>
      <c r="E139" s="86" t="s">
        <v>3</v>
      </c>
      <c r="F139" s="80"/>
      <c r="G139" s="81"/>
      <c r="H139" s="59"/>
      <c r="I139" s="59"/>
      <c r="J139" s="59"/>
      <c r="K139" s="82"/>
      <c r="L139" s="83"/>
      <c r="M139" s="236"/>
      <c r="N139" s="6"/>
      <c r="O139" s="6"/>
      <c r="P139" s="6"/>
      <c r="Q139" s="6"/>
      <c r="R139" s="6"/>
      <c r="S139" s="6"/>
      <c r="T139" s="187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</row>
    <row r="140" spans="1:57" s="7" customFormat="1" ht="38.85" customHeight="1" x14ac:dyDescent="0.25">
      <c r="A140" s="88" t="s">
        <v>26</v>
      </c>
      <c r="B140" s="88"/>
      <c r="C140" s="88"/>
      <c r="D140" s="89" t="s">
        <v>28</v>
      </c>
      <c r="E140" s="80"/>
      <c r="F140" s="80"/>
      <c r="G140" s="81">
        <f>H140+I140</f>
        <v>1681982</v>
      </c>
      <c r="H140" s="59">
        <f t="shared" ref="H140:J141" si="31">H141</f>
        <v>1681982</v>
      </c>
      <c r="I140" s="59">
        <f t="shared" si="31"/>
        <v>0</v>
      </c>
      <c r="J140" s="59">
        <f t="shared" si="31"/>
        <v>0</v>
      </c>
      <c r="K140" s="82"/>
      <c r="L140" s="83"/>
      <c r="M140" s="6"/>
      <c r="N140" s="6"/>
      <c r="O140" s="6"/>
      <c r="P140" s="6"/>
      <c r="Q140" s="6"/>
      <c r="R140" s="6"/>
      <c r="S140" s="6"/>
      <c r="T140" s="187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</row>
    <row r="141" spans="1:57" s="7" customFormat="1" ht="43.5" customHeight="1" x14ac:dyDescent="0.25">
      <c r="A141" s="88" t="s">
        <v>27</v>
      </c>
      <c r="B141" s="78"/>
      <c r="C141" s="78"/>
      <c r="D141" s="100" t="s">
        <v>28</v>
      </c>
      <c r="E141" s="80"/>
      <c r="F141" s="80"/>
      <c r="G141" s="81">
        <f>H141+I141</f>
        <v>1681982</v>
      </c>
      <c r="H141" s="59">
        <f t="shared" si="31"/>
        <v>1681982</v>
      </c>
      <c r="I141" s="59">
        <f t="shared" si="31"/>
        <v>0</v>
      </c>
      <c r="J141" s="59">
        <f t="shared" si="31"/>
        <v>0</v>
      </c>
      <c r="K141" s="82"/>
      <c r="L141" s="83"/>
      <c r="M141" s="6"/>
      <c r="N141" s="6"/>
      <c r="O141" s="6"/>
      <c r="P141" s="6"/>
      <c r="Q141" s="6"/>
      <c r="R141" s="6"/>
      <c r="S141" s="6"/>
      <c r="T141" s="187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</row>
    <row r="142" spans="1:57" s="7" customFormat="1" ht="63.15" customHeight="1" x14ac:dyDescent="0.35">
      <c r="A142" s="90" t="s">
        <v>231</v>
      </c>
      <c r="B142" s="90" t="s">
        <v>19</v>
      </c>
      <c r="C142" s="90" t="s">
        <v>9</v>
      </c>
      <c r="D142" s="102" t="s">
        <v>243</v>
      </c>
      <c r="E142" s="80"/>
      <c r="F142" s="80"/>
      <c r="G142" s="92">
        <f>H142+I142</f>
        <v>1681982</v>
      </c>
      <c r="H142" s="93">
        <v>1681982</v>
      </c>
      <c r="I142" s="93"/>
      <c r="J142" s="93"/>
      <c r="K142" s="82"/>
      <c r="L142" s="83"/>
      <c r="M142" s="6"/>
      <c r="N142" s="6"/>
      <c r="O142" s="6"/>
      <c r="P142" s="6"/>
      <c r="Q142" s="6"/>
      <c r="R142" s="6"/>
      <c r="S142" s="6"/>
      <c r="T142" s="187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</row>
    <row r="143" spans="1:57" s="7" customFormat="1" ht="87.75" customHeight="1" x14ac:dyDescent="0.25">
      <c r="A143" s="78"/>
      <c r="B143" s="78"/>
      <c r="C143" s="78"/>
      <c r="D143" s="79"/>
      <c r="E143" s="80" t="s">
        <v>289</v>
      </c>
      <c r="F143" s="80" t="s">
        <v>300</v>
      </c>
      <c r="G143" s="81">
        <f>H143+I143</f>
        <v>1148270</v>
      </c>
      <c r="H143" s="59">
        <f>H145</f>
        <v>1148270</v>
      </c>
      <c r="I143" s="59">
        <f>I145</f>
        <v>0</v>
      </c>
      <c r="J143" s="59">
        <f>J145</f>
        <v>0</v>
      </c>
      <c r="K143" s="82"/>
      <c r="L143" s="83"/>
      <c r="M143" s="169">
        <v>15</v>
      </c>
      <c r="N143" s="6"/>
      <c r="O143" s="6"/>
      <c r="P143" s="6"/>
      <c r="Q143" s="6"/>
      <c r="R143" s="6"/>
      <c r="S143" s="6"/>
      <c r="T143" s="187">
        <v>17</v>
      </c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</row>
    <row r="144" spans="1:57" s="7" customFormat="1" ht="29.25" customHeight="1" x14ac:dyDescent="0.25">
      <c r="A144" s="78"/>
      <c r="B144" s="78"/>
      <c r="C144" s="78"/>
      <c r="D144" s="79"/>
      <c r="E144" s="86" t="s">
        <v>3</v>
      </c>
      <c r="F144" s="80"/>
      <c r="G144" s="81"/>
      <c r="H144" s="59"/>
      <c r="I144" s="59"/>
      <c r="J144" s="59"/>
      <c r="K144" s="82"/>
      <c r="L144" s="83"/>
      <c r="M144" s="236"/>
      <c r="N144" s="6"/>
      <c r="O144" s="6"/>
      <c r="P144" s="6"/>
      <c r="Q144" s="6"/>
      <c r="R144" s="6"/>
      <c r="S144" s="6"/>
      <c r="T144" s="187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</row>
    <row r="145" spans="1:57" s="7" customFormat="1" ht="54.75" customHeight="1" x14ac:dyDescent="0.25">
      <c r="A145" s="88" t="s">
        <v>26</v>
      </c>
      <c r="B145" s="88"/>
      <c r="C145" s="88"/>
      <c r="D145" s="89" t="s">
        <v>28</v>
      </c>
      <c r="E145" s="86"/>
      <c r="F145" s="86"/>
      <c r="G145" s="81">
        <f t="shared" si="24"/>
        <v>1148270</v>
      </c>
      <c r="H145" s="59">
        <f t="shared" ref="H145:J145" si="32">H146</f>
        <v>1148270</v>
      </c>
      <c r="I145" s="59">
        <f t="shared" si="32"/>
        <v>0</v>
      </c>
      <c r="J145" s="59">
        <f t="shared" si="32"/>
        <v>0</v>
      </c>
      <c r="K145" s="82"/>
      <c r="L145" s="83"/>
      <c r="M145" s="6"/>
      <c r="N145" s="6"/>
      <c r="O145" s="6"/>
      <c r="P145" s="6"/>
      <c r="Q145" s="6"/>
      <c r="R145" s="6"/>
      <c r="S145" s="6"/>
      <c r="T145" s="187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</row>
    <row r="146" spans="1:57" s="7" customFormat="1" x14ac:dyDescent="0.25">
      <c r="A146" s="88" t="s">
        <v>27</v>
      </c>
      <c r="B146" s="88"/>
      <c r="C146" s="88"/>
      <c r="D146" s="89" t="s">
        <v>28</v>
      </c>
      <c r="E146" s="86"/>
      <c r="F146" s="86"/>
      <c r="G146" s="81">
        <f t="shared" si="24"/>
        <v>1148270</v>
      </c>
      <c r="H146" s="59">
        <f>H147+H148+H149</f>
        <v>1148270</v>
      </c>
      <c r="I146" s="59">
        <f>I147+I148+I149</f>
        <v>0</v>
      </c>
      <c r="J146" s="59">
        <f>J147+J148+J149</f>
        <v>0</v>
      </c>
      <c r="K146" s="82"/>
      <c r="L146" s="83"/>
      <c r="M146" s="6"/>
      <c r="N146" s="6"/>
      <c r="O146" s="6"/>
      <c r="P146" s="6"/>
      <c r="Q146" s="6"/>
      <c r="R146" s="6"/>
      <c r="S146" s="6"/>
      <c r="T146" s="187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</row>
    <row r="147" spans="1:57" s="7" customFormat="1" x14ac:dyDescent="0.25">
      <c r="A147" s="90" t="s">
        <v>30</v>
      </c>
      <c r="B147" s="90" t="s">
        <v>31</v>
      </c>
      <c r="C147" s="90" t="s">
        <v>14</v>
      </c>
      <c r="D147" s="94" t="s">
        <v>78</v>
      </c>
      <c r="E147" s="86"/>
      <c r="F147" s="86"/>
      <c r="G147" s="92">
        <f t="shared" si="24"/>
        <v>314680</v>
      </c>
      <c r="H147" s="93">
        <v>314680</v>
      </c>
      <c r="I147" s="93"/>
      <c r="J147" s="93"/>
      <c r="K147" s="82"/>
      <c r="L147" s="83"/>
      <c r="M147" s="6"/>
      <c r="N147" s="6"/>
      <c r="O147" s="6"/>
      <c r="P147" s="6"/>
      <c r="Q147" s="6"/>
      <c r="R147" s="6"/>
      <c r="S147" s="6"/>
      <c r="T147" s="187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</row>
    <row r="148" spans="1:57" s="7" customFormat="1" x14ac:dyDescent="0.25">
      <c r="A148" s="90" t="s">
        <v>79</v>
      </c>
      <c r="B148" s="90" t="s">
        <v>39</v>
      </c>
      <c r="C148" s="90" t="s">
        <v>14</v>
      </c>
      <c r="D148" s="94" t="s">
        <v>80</v>
      </c>
      <c r="E148" s="86"/>
      <c r="F148" s="86"/>
      <c r="G148" s="92">
        <f t="shared" si="24"/>
        <v>270990</v>
      </c>
      <c r="H148" s="93">
        <v>270990</v>
      </c>
      <c r="I148" s="93"/>
      <c r="J148" s="93"/>
      <c r="K148" s="82"/>
      <c r="L148" s="83"/>
      <c r="M148" s="6"/>
      <c r="N148" s="6"/>
      <c r="O148" s="6"/>
      <c r="P148" s="6"/>
      <c r="Q148" s="6"/>
      <c r="R148" s="6"/>
      <c r="S148" s="6"/>
      <c r="T148" s="187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</row>
    <row r="149" spans="1:57" s="35" customFormat="1" x14ac:dyDescent="0.25">
      <c r="A149" s="78" t="s">
        <v>236</v>
      </c>
      <c r="B149" s="78" t="s">
        <v>41</v>
      </c>
      <c r="C149" s="78" t="s">
        <v>14</v>
      </c>
      <c r="D149" s="79" t="s">
        <v>244</v>
      </c>
      <c r="E149" s="86"/>
      <c r="F149" s="86"/>
      <c r="G149" s="92">
        <f t="shared" si="24"/>
        <v>562600</v>
      </c>
      <c r="H149" s="93">
        <v>562600</v>
      </c>
      <c r="I149" s="59"/>
      <c r="J149" s="59"/>
      <c r="K149" s="82"/>
      <c r="L149" s="83"/>
      <c r="M149" s="34"/>
      <c r="N149" s="34"/>
      <c r="O149" s="34"/>
      <c r="P149" s="34"/>
      <c r="Q149" s="34"/>
      <c r="R149" s="34"/>
      <c r="S149" s="34"/>
      <c r="T149" s="189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4"/>
      <c r="AH149" s="34"/>
      <c r="AI149" s="34"/>
      <c r="AJ149" s="34"/>
      <c r="AK149" s="34"/>
      <c r="AL149" s="34"/>
      <c r="AM149" s="34"/>
      <c r="AN149" s="34"/>
      <c r="AO149" s="34"/>
      <c r="AP149" s="34"/>
      <c r="AQ149" s="34"/>
      <c r="AR149" s="34"/>
      <c r="AS149" s="34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</row>
    <row r="150" spans="1:57" s="7" customFormat="1" ht="54" customHeight="1" x14ac:dyDescent="0.25">
      <c r="A150" s="78"/>
      <c r="B150" s="78"/>
      <c r="C150" s="78"/>
      <c r="D150" s="79"/>
      <c r="E150" s="80" t="s">
        <v>216</v>
      </c>
      <c r="F150" s="199" t="s">
        <v>301</v>
      </c>
      <c r="G150" s="81">
        <f t="shared" si="24"/>
        <v>299600</v>
      </c>
      <c r="H150" s="59">
        <f>H152</f>
        <v>0</v>
      </c>
      <c r="I150" s="59">
        <f>I152</f>
        <v>299600</v>
      </c>
      <c r="J150" s="59">
        <f>J152</f>
        <v>0</v>
      </c>
      <c r="K150" s="82"/>
      <c r="L150" s="83"/>
      <c r="M150" s="169">
        <v>16</v>
      </c>
      <c r="N150" s="6"/>
      <c r="O150" s="6"/>
      <c r="P150" s="6"/>
      <c r="Q150" s="6"/>
      <c r="R150" s="6"/>
      <c r="S150" s="6"/>
      <c r="T150" s="187">
        <v>18</v>
      </c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</row>
    <row r="151" spans="1:57" s="7" customFormat="1" ht="33" customHeight="1" x14ac:dyDescent="0.25">
      <c r="A151" s="78"/>
      <c r="B151" s="78"/>
      <c r="C151" s="78"/>
      <c r="D151" s="79"/>
      <c r="E151" s="86" t="s">
        <v>33</v>
      </c>
      <c r="F151" s="86"/>
      <c r="G151" s="81">
        <f t="shared" si="24"/>
        <v>0</v>
      </c>
      <c r="H151" s="59"/>
      <c r="I151" s="59"/>
      <c r="J151" s="59"/>
      <c r="K151" s="82"/>
      <c r="L151" s="83"/>
      <c r="M151" s="6"/>
      <c r="N151" s="6"/>
      <c r="O151" s="6"/>
      <c r="P151" s="6"/>
      <c r="Q151" s="6"/>
      <c r="R151" s="6"/>
      <c r="S151" s="6"/>
      <c r="T151" s="187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</row>
    <row r="152" spans="1:57" s="7" customFormat="1" ht="61.5" customHeight="1" x14ac:dyDescent="0.25">
      <c r="A152" s="88" t="s">
        <v>93</v>
      </c>
      <c r="B152" s="78"/>
      <c r="C152" s="78"/>
      <c r="D152" s="100" t="s">
        <v>23</v>
      </c>
      <c r="E152" s="86"/>
      <c r="F152" s="86"/>
      <c r="G152" s="81">
        <f t="shared" si="24"/>
        <v>299600</v>
      </c>
      <c r="H152" s="87">
        <f t="shared" ref="H152:J152" si="33">H153</f>
        <v>0</v>
      </c>
      <c r="I152" s="87">
        <f t="shared" si="33"/>
        <v>299600</v>
      </c>
      <c r="J152" s="87">
        <f t="shared" si="33"/>
        <v>0</v>
      </c>
      <c r="K152" s="82"/>
      <c r="L152" s="83"/>
      <c r="M152" s="6"/>
      <c r="N152" s="6"/>
      <c r="O152" s="6"/>
      <c r="P152" s="6"/>
      <c r="Q152" s="6"/>
      <c r="R152" s="6"/>
      <c r="S152" s="6"/>
      <c r="T152" s="187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</row>
    <row r="153" spans="1:57" s="7" customFormat="1" ht="62.7" customHeight="1" x14ac:dyDescent="0.25">
      <c r="A153" s="88" t="s">
        <v>92</v>
      </c>
      <c r="B153" s="78"/>
      <c r="C153" s="78"/>
      <c r="D153" s="100" t="s">
        <v>23</v>
      </c>
      <c r="E153" s="86"/>
      <c r="F153" s="86"/>
      <c r="G153" s="81">
        <f>H153+I153</f>
        <v>299600</v>
      </c>
      <c r="H153" s="87">
        <f>H154+H155</f>
        <v>0</v>
      </c>
      <c r="I153" s="87">
        <f>I154+I155+I156</f>
        <v>299600</v>
      </c>
      <c r="J153" s="87">
        <f>J154+J155+J156</f>
        <v>0</v>
      </c>
      <c r="K153" s="82"/>
      <c r="L153" s="83"/>
      <c r="M153" s="6"/>
      <c r="N153" s="6"/>
      <c r="O153" s="6"/>
      <c r="P153" s="6"/>
      <c r="Q153" s="6"/>
      <c r="R153" s="6"/>
      <c r="S153" s="6"/>
      <c r="T153" s="187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</row>
    <row r="154" spans="1:57" s="56" customFormat="1" ht="43.5" hidden="1" customHeight="1" x14ac:dyDescent="0.35">
      <c r="A154" s="142" t="s">
        <v>86</v>
      </c>
      <c r="B154" s="142" t="s">
        <v>40</v>
      </c>
      <c r="C154" s="142" t="s">
        <v>15</v>
      </c>
      <c r="D154" s="158" t="s">
        <v>70</v>
      </c>
      <c r="E154" s="185"/>
      <c r="F154" s="185"/>
      <c r="G154" s="155">
        <f t="shared" ref="G154:G155" si="34">H154+I154</f>
        <v>0</v>
      </c>
      <c r="H154" s="153"/>
      <c r="I154" s="153"/>
      <c r="J154" s="153"/>
      <c r="K154" s="147"/>
      <c r="L154" s="51"/>
      <c r="M154" s="55"/>
      <c r="N154" s="55"/>
      <c r="O154" s="55"/>
      <c r="P154" s="55"/>
      <c r="Q154" s="55"/>
      <c r="R154" s="55"/>
      <c r="S154" s="55"/>
      <c r="T154" s="196"/>
      <c r="U154" s="55"/>
      <c r="V154" s="55"/>
      <c r="W154" s="55"/>
      <c r="X154" s="55"/>
      <c r="Y154" s="55"/>
      <c r="Z154" s="55"/>
      <c r="AA154" s="55"/>
      <c r="AB154" s="55"/>
      <c r="AC154" s="55"/>
      <c r="AD154" s="55"/>
      <c r="AE154" s="55"/>
      <c r="AF154" s="55"/>
      <c r="AG154" s="55"/>
      <c r="AH154" s="55"/>
      <c r="AI154" s="55"/>
      <c r="AJ154" s="55"/>
      <c r="AK154" s="55"/>
      <c r="AL154" s="55"/>
      <c r="AM154" s="55"/>
      <c r="AN154" s="55"/>
      <c r="AO154" s="55"/>
      <c r="AP154" s="55"/>
      <c r="AQ154" s="55"/>
      <c r="AR154" s="55"/>
      <c r="AS154" s="55"/>
      <c r="AT154" s="55"/>
      <c r="AU154" s="55"/>
      <c r="AV154" s="55"/>
      <c r="AW154" s="55"/>
      <c r="AX154" s="55"/>
      <c r="AY154" s="55"/>
      <c r="AZ154" s="55"/>
      <c r="BA154" s="55"/>
      <c r="BB154" s="55"/>
      <c r="BC154" s="55"/>
      <c r="BD154" s="55"/>
      <c r="BE154" s="55"/>
    </row>
    <row r="155" spans="1:57" s="56" customFormat="1" ht="24.6" hidden="1" customHeight="1" x14ac:dyDescent="0.25">
      <c r="A155" s="142" t="s">
        <v>212</v>
      </c>
      <c r="B155" s="142" t="s">
        <v>213</v>
      </c>
      <c r="C155" s="142" t="s">
        <v>214</v>
      </c>
      <c r="D155" s="165" t="s">
        <v>215</v>
      </c>
      <c r="E155" s="179"/>
      <c r="F155" s="179"/>
      <c r="G155" s="155">
        <f t="shared" si="34"/>
        <v>0</v>
      </c>
      <c r="H155" s="153"/>
      <c r="I155" s="153"/>
      <c r="J155" s="153"/>
      <c r="K155" s="147"/>
      <c r="L155" s="51"/>
      <c r="M155" s="55"/>
      <c r="N155" s="55"/>
      <c r="O155" s="55"/>
      <c r="P155" s="55"/>
      <c r="Q155" s="55"/>
      <c r="R155" s="55"/>
      <c r="S155" s="55"/>
      <c r="T155" s="196"/>
      <c r="U155" s="55"/>
      <c r="V155" s="55"/>
      <c r="W155" s="55"/>
      <c r="X155" s="55"/>
      <c r="Y155" s="55"/>
      <c r="Z155" s="55"/>
      <c r="AA155" s="55"/>
      <c r="AB155" s="55"/>
      <c r="AC155" s="55"/>
      <c r="AD155" s="55"/>
      <c r="AE155" s="55"/>
      <c r="AF155" s="55"/>
      <c r="AG155" s="55"/>
      <c r="AH155" s="55"/>
      <c r="AI155" s="55"/>
      <c r="AJ155" s="55"/>
      <c r="AK155" s="55"/>
      <c r="AL155" s="55"/>
      <c r="AM155" s="55"/>
      <c r="AN155" s="55"/>
      <c r="AO155" s="55"/>
      <c r="AP155" s="55"/>
      <c r="AQ155" s="55"/>
      <c r="AR155" s="55"/>
      <c r="AS155" s="55"/>
      <c r="AT155" s="55"/>
      <c r="AU155" s="55"/>
      <c r="AV155" s="55"/>
      <c r="AW155" s="55"/>
      <c r="AX155" s="55"/>
      <c r="AY155" s="55"/>
      <c r="AZ155" s="55"/>
      <c r="BA155" s="55"/>
      <c r="BB155" s="55"/>
      <c r="BC155" s="55"/>
      <c r="BD155" s="55"/>
      <c r="BE155" s="55"/>
    </row>
    <row r="156" spans="1:57" s="44" customFormat="1" ht="39.450000000000003" customHeight="1" x14ac:dyDescent="0.25">
      <c r="A156" s="90" t="s">
        <v>112</v>
      </c>
      <c r="B156" s="90" t="s">
        <v>109</v>
      </c>
      <c r="C156" s="90" t="s">
        <v>110</v>
      </c>
      <c r="D156" s="121" t="s">
        <v>111</v>
      </c>
      <c r="E156" s="86"/>
      <c r="F156" s="86"/>
      <c r="G156" s="92">
        <f>H156+I156</f>
        <v>299600</v>
      </c>
      <c r="H156" s="59"/>
      <c r="I156" s="93">
        <v>299600</v>
      </c>
      <c r="J156" s="93"/>
      <c r="K156" s="82"/>
      <c r="L156" s="83"/>
      <c r="M156" s="43"/>
      <c r="N156" s="43"/>
      <c r="O156" s="43"/>
      <c r="P156" s="43"/>
      <c r="Q156" s="43"/>
      <c r="R156" s="43"/>
      <c r="S156" s="43"/>
      <c r="T156" s="188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3"/>
      <c r="AL156" s="43"/>
      <c r="AM156" s="43"/>
      <c r="AN156" s="43"/>
      <c r="AO156" s="43"/>
      <c r="AP156" s="43"/>
      <c r="AQ156" s="43"/>
      <c r="AR156" s="43"/>
      <c r="AS156" s="43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s="52" customFormat="1" ht="114.75" hidden="1" customHeight="1" x14ac:dyDescent="0.25">
      <c r="A157" s="142"/>
      <c r="B157" s="142"/>
      <c r="C157" s="142"/>
      <c r="D157" s="238"/>
      <c r="E157" s="194" t="s">
        <v>240</v>
      </c>
      <c r="F157" s="194" t="s">
        <v>241</v>
      </c>
      <c r="G157" s="157">
        <f>H157+I157</f>
        <v>0</v>
      </c>
      <c r="H157" s="146">
        <f>H158+H162</f>
        <v>0</v>
      </c>
      <c r="I157" s="146">
        <f>I158+I162</f>
        <v>0</v>
      </c>
      <c r="J157" s="146">
        <f>J158+J162</f>
        <v>0</v>
      </c>
      <c r="K157" s="147"/>
      <c r="L157" s="51"/>
      <c r="M157" s="200">
        <v>21</v>
      </c>
      <c r="N157" s="51"/>
      <c r="O157" s="51"/>
      <c r="P157" s="51"/>
      <c r="Q157" s="51"/>
      <c r="R157" s="51"/>
      <c r="S157" s="51"/>
      <c r="T157" s="201">
        <v>19</v>
      </c>
      <c r="U157" s="51"/>
      <c r="V157" s="51"/>
      <c r="W157" s="51"/>
      <c r="X157" s="51"/>
      <c r="Y157" s="51"/>
      <c r="Z157" s="51"/>
      <c r="AA157" s="51"/>
      <c r="AB157" s="51"/>
      <c r="AC157" s="51"/>
      <c r="AD157" s="51"/>
      <c r="AE157" s="51"/>
      <c r="AF157" s="51"/>
      <c r="AG157" s="51"/>
      <c r="AH157" s="51"/>
      <c r="AI157" s="51"/>
      <c r="AJ157" s="51"/>
      <c r="AK157" s="51"/>
      <c r="AL157" s="51"/>
      <c r="AM157" s="51"/>
      <c r="AN157" s="51"/>
      <c r="AO157" s="51"/>
      <c r="AP157" s="51"/>
      <c r="AQ157" s="51"/>
      <c r="AR157" s="51"/>
      <c r="AS157" s="51"/>
      <c r="AT157" s="51"/>
      <c r="AU157" s="51"/>
      <c r="AV157" s="51"/>
      <c r="AW157" s="51"/>
      <c r="AX157" s="51"/>
      <c r="AY157" s="51"/>
      <c r="AZ157" s="51"/>
      <c r="BA157" s="51"/>
      <c r="BB157" s="51"/>
      <c r="BC157" s="51"/>
      <c r="BD157" s="51"/>
      <c r="BE157" s="51"/>
    </row>
    <row r="158" spans="1:57" s="52" customFormat="1" ht="42.75" hidden="1" customHeight="1" x14ac:dyDescent="0.3">
      <c r="A158" s="159" t="s">
        <v>61</v>
      </c>
      <c r="B158" s="149"/>
      <c r="C158" s="160"/>
      <c r="D158" s="239" t="s">
        <v>32</v>
      </c>
      <c r="E158" s="145"/>
      <c r="F158" s="145"/>
      <c r="G158" s="157">
        <f t="shared" ref="G158:G161" si="35">H158+I158</f>
        <v>0</v>
      </c>
      <c r="H158" s="146">
        <f>H159</f>
        <v>0</v>
      </c>
      <c r="I158" s="146">
        <f t="shared" ref="I158:J158" si="36">I159</f>
        <v>0</v>
      </c>
      <c r="J158" s="146">
        <f t="shared" si="36"/>
        <v>0</v>
      </c>
      <c r="K158" s="147"/>
      <c r="L158" s="51"/>
      <c r="M158" s="51"/>
      <c r="N158" s="51"/>
      <c r="O158" s="51"/>
      <c r="P158" s="51"/>
      <c r="Q158" s="51"/>
      <c r="R158" s="51"/>
      <c r="S158" s="51"/>
      <c r="T158" s="201"/>
      <c r="U158" s="51"/>
      <c r="V158" s="51"/>
      <c r="W158" s="51"/>
      <c r="X158" s="51"/>
      <c r="Y158" s="51"/>
      <c r="Z158" s="51"/>
      <c r="AA158" s="51"/>
      <c r="AB158" s="51"/>
      <c r="AC158" s="51"/>
      <c r="AD158" s="51"/>
      <c r="AE158" s="51"/>
      <c r="AF158" s="51"/>
      <c r="AG158" s="51"/>
      <c r="AH158" s="51"/>
      <c r="AI158" s="51"/>
      <c r="AJ158" s="51"/>
      <c r="AK158" s="51"/>
      <c r="AL158" s="51"/>
      <c r="AM158" s="51"/>
      <c r="AN158" s="51"/>
      <c r="AO158" s="51"/>
      <c r="AP158" s="51"/>
      <c r="AQ158" s="51"/>
      <c r="AR158" s="51"/>
      <c r="AS158" s="51"/>
      <c r="AT158" s="51"/>
      <c r="AU158" s="51"/>
      <c r="AV158" s="51"/>
      <c r="AW158" s="51"/>
      <c r="AX158" s="51"/>
      <c r="AY158" s="51"/>
      <c r="AZ158" s="51"/>
      <c r="BA158" s="51"/>
      <c r="BB158" s="51"/>
      <c r="BC158" s="51"/>
      <c r="BD158" s="51"/>
      <c r="BE158" s="51"/>
    </row>
    <row r="159" spans="1:57" s="52" customFormat="1" ht="45" hidden="1" customHeight="1" x14ac:dyDescent="0.25">
      <c r="A159" s="148" t="s">
        <v>60</v>
      </c>
      <c r="B159" s="148"/>
      <c r="C159" s="148"/>
      <c r="D159" s="151" t="s">
        <v>32</v>
      </c>
      <c r="E159" s="152"/>
      <c r="F159" s="152"/>
      <c r="G159" s="153">
        <f>G161+G160</f>
        <v>0</v>
      </c>
      <c r="H159" s="153">
        <f t="shared" ref="H159:J159" si="37">H161+H160</f>
        <v>0</v>
      </c>
      <c r="I159" s="153">
        <f t="shared" si="37"/>
        <v>0</v>
      </c>
      <c r="J159" s="153">
        <f t="shared" si="37"/>
        <v>0</v>
      </c>
      <c r="K159" s="153" t="e">
        <f>#REF!+K160+K161</f>
        <v>#REF!</v>
      </c>
      <c r="L159" s="153" t="e">
        <f>#REF!+L160+L161</f>
        <v>#REF!</v>
      </c>
      <c r="M159" s="51"/>
      <c r="N159" s="51"/>
      <c r="O159" s="51"/>
      <c r="P159" s="51"/>
      <c r="Q159" s="51"/>
      <c r="R159" s="51"/>
      <c r="S159" s="51"/>
      <c r="T159" s="201"/>
      <c r="U159" s="51"/>
      <c r="V159" s="51"/>
      <c r="W159" s="51"/>
      <c r="X159" s="51"/>
      <c r="Y159" s="51"/>
      <c r="Z159" s="51"/>
      <c r="AA159" s="51"/>
      <c r="AB159" s="51"/>
      <c r="AC159" s="51"/>
      <c r="AD159" s="51"/>
      <c r="AE159" s="51"/>
      <c r="AF159" s="51"/>
      <c r="AG159" s="51"/>
      <c r="AH159" s="51"/>
      <c r="AI159" s="51"/>
      <c r="AJ159" s="51"/>
      <c r="AK159" s="51"/>
      <c r="AL159" s="51"/>
      <c r="AM159" s="51"/>
      <c r="AN159" s="51"/>
      <c r="AO159" s="51"/>
      <c r="AP159" s="51"/>
      <c r="AQ159" s="51"/>
      <c r="AR159" s="51"/>
      <c r="AS159" s="51"/>
      <c r="AT159" s="51"/>
      <c r="AU159" s="51"/>
      <c r="AV159" s="51"/>
      <c r="AW159" s="51"/>
      <c r="AX159" s="51"/>
      <c r="AY159" s="51"/>
      <c r="AZ159" s="51"/>
      <c r="BA159" s="51"/>
      <c r="BB159" s="51"/>
      <c r="BC159" s="51"/>
      <c r="BD159" s="51"/>
      <c r="BE159" s="51"/>
    </row>
    <row r="160" spans="1:57" s="52" customFormat="1" hidden="1" x14ac:dyDescent="0.25">
      <c r="A160" s="217" t="s">
        <v>117</v>
      </c>
      <c r="B160" s="217" t="s">
        <v>68</v>
      </c>
      <c r="C160" s="217" t="s">
        <v>4</v>
      </c>
      <c r="D160" s="218" t="s">
        <v>69</v>
      </c>
      <c r="E160" s="152"/>
      <c r="F160" s="152"/>
      <c r="G160" s="155">
        <f>H160+I160</f>
        <v>0</v>
      </c>
      <c r="H160" s="153"/>
      <c r="I160" s="153"/>
      <c r="J160" s="153"/>
      <c r="K160" s="147"/>
      <c r="L160" s="51"/>
      <c r="M160" s="51"/>
      <c r="N160" s="51"/>
      <c r="O160" s="51"/>
      <c r="P160" s="51"/>
      <c r="Q160" s="51"/>
      <c r="R160" s="51"/>
      <c r="S160" s="51"/>
      <c r="T160" s="201"/>
      <c r="U160" s="51"/>
      <c r="V160" s="51"/>
      <c r="W160" s="51"/>
      <c r="X160" s="51"/>
      <c r="Y160" s="51"/>
      <c r="Z160" s="51"/>
      <c r="AA160" s="51"/>
      <c r="AB160" s="51"/>
      <c r="AC160" s="51"/>
      <c r="AD160" s="51"/>
      <c r="AE160" s="51"/>
      <c r="AF160" s="51"/>
      <c r="AG160" s="51"/>
      <c r="AH160" s="51"/>
      <c r="AI160" s="51"/>
      <c r="AJ160" s="51"/>
      <c r="AK160" s="51"/>
      <c r="AL160" s="51"/>
      <c r="AM160" s="51"/>
      <c r="AN160" s="51"/>
      <c r="AO160" s="51"/>
      <c r="AP160" s="51"/>
      <c r="AQ160" s="51"/>
      <c r="AR160" s="51"/>
      <c r="AS160" s="51"/>
      <c r="AT160" s="51"/>
      <c r="AU160" s="51"/>
      <c r="AV160" s="51"/>
      <c r="AW160" s="51"/>
      <c r="AX160" s="51"/>
      <c r="AY160" s="51"/>
      <c r="AZ160" s="51"/>
      <c r="BA160" s="51"/>
      <c r="BB160" s="51"/>
      <c r="BC160" s="51"/>
      <c r="BD160" s="51"/>
      <c r="BE160" s="51"/>
    </row>
    <row r="161" spans="1:57" s="52" customFormat="1" hidden="1" x14ac:dyDescent="0.35">
      <c r="A161" s="142" t="s">
        <v>58</v>
      </c>
      <c r="B161" s="142" t="s">
        <v>59</v>
      </c>
      <c r="C161" s="142" t="s">
        <v>4</v>
      </c>
      <c r="D161" s="154" t="s">
        <v>113</v>
      </c>
      <c r="E161" s="145"/>
      <c r="F161" s="145"/>
      <c r="G161" s="155">
        <f t="shared" si="35"/>
        <v>0</v>
      </c>
      <c r="H161" s="153"/>
      <c r="I161" s="153"/>
      <c r="J161" s="153"/>
      <c r="K161" s="147"/>
      <c r="L161" s="51"/>
      <c r="M161" s="51"/>
      <c r="N161" s="51"/>
      <c r="O161" s="51"/>
      <c r="P161" s="51"/>
      <c r="Q161" s="51"/>
      <c r="R161" s="51"/>
      <c r="S161" s="51"/>
      <c r="T161" s="201"/>
      <c r="U161" s="51"/>
      <c r="V161" s="51"/>
      <c r="W161" s="51"/>
      <c r="X161" s="51"/>
      <c r="Y161" s="51"/>
      <c r="Z161" s="51"/>
      <c r="AA161" s="51"/>
      <c r="AB161" s="51"/>
      <c r="AC161" s="51"/>
      <c r="AD161" s="51"/>
      <c r="AE161" s="51"/>
      <c r="AF161" s="51"/>
      <c r="AG161" s="51"/>
      <c r="AH161" s="51"/>
      <c r="AI161" s="51"/>
      <c r="AJ161" s="51"/>
      <c r="AK161" s="51"/>
      <c r="AL161" s="51"/>
      <c r="AM161" s="51"/>
      <c r="AN161" s="51"/>
      <c r="AO161" s="51"/>
      <c r="AP161" s="51"/>
      <c r="AQ161" s="51"/>
      <c r="AR161" s="51"/>
      <c r="AS161" s="51"/>
      <c r="AT161" s="51"/>
      <c r="AU161" s="51"/>
      <c r="AV161" s="51"/>
      <c r="AW161" s="51"/>
      <c r="AX161" s="51"/>
      <c r="AY161" s="51"/>
      <c r="AZ161" s="51"/>
      <c r="BA161" s="51"/>
      <c r="BB161" s="51"/>
      <c r="BC161" s="51"/>
      <c r="BD161" s="51"/>
      <c r="BE161" s="51"/>
    </row>
    <row r="162" spans="1:57" s="52" customFormat="1" hidden="1" x14ac:dyDescent="0.3">
      <c r="A162" s="149" t="s">
        <v>93</v>
      </c>
      <c r="B162" s="142"/>
      <c r="C162" s="142"/>
      <c r="D162" s="156" t="s">
        <v>23</v>
      </c>
      <c r="E162" s="152"/>
      <c r="F162" s="152"/>
      <c r="G162" s="157">
        <f>G163</f>
        <v>0</v>
      </c>
      <c r="H162" s="153"/>
      <c r="I162" s="146">
        <f t="shared" ref="I162:J163" si="38">I163</f>
        <v>0</v>
      </c>
      <c r="J162" s="146">
        <f t="shared" si="38"/>
        <v>0</v>
      </c>
      <c r="K162" s="147"/>
      <c r="L162" s="51"/>
      <c r="M162" s="51"/>
      <c r="N162" s="51"/>
      <c r="O162" s="51"/>
      <c r="P162" s="51"/>
      <c r="Q162" s="51"/>
      <c r="R162" s="51"/>
      <c r="S162" s="51"/>
      <c r="T162" s="188"/>
      <c r="U162" s="51"/>
      <c r="V162" s="51"/>
      <c r="W162" s="51"/>
      <c r="X162" s="51"/>
      <c r="Y162" s="51"/>
      <c r="Z162" s="51"/>
      <c r="AA162" s="51"/>
      <c r="AB162" s="51"/>
      <c r="AC162" s="51"/>
      <c r="AD162" s="51"/>
      <c r="AE162" s="51"/>
      <c r="AF162" s="51"/>
      <c r="AG162" s="51"/>
      <c r="AH162" s="51"/>
      <c r="AI162" s="51"/>
      <c r="AJ162" s="51"/>
      <c r="AK162" s="51"/>
      <c r="AL162" s="51"/>
      <c r="AM162" s="51"/>
      <c r="AN162" s="51"/>
      <c r="AO162" s="51"/>
      <c r="AP162" s="51"/>
      <c r="AQ162" s="51"/>
      <c r="AR162" s="51"/>
      <c r="AS162" s="51"/>
      <c r="AT162" s="51"/>
      <c r="AU162" s="51"/>
      <c r="AV162" s="51"/>
      <c r="AW162" s="51"/>
      <c r="AX162" s="51"/>
      <c r="AY162" s="51"/>
      <c r="AZ162" s="51"/>
      <c r="BA162" s="51"/>
      <c r="BB162" s="51"/>
      <c r="BC162" s="51"/>
      <c r="BD162" s="51"/>
      <c r="BE162" s="51"/>
    </row>
    <row r="163" spans="1:57" s="52" customFormat="1" hidden="1" x14ac:dyDescent="0.3">
      <c r="A163" s="149" t="s">
        <v>92</v>
      </c>
      <c r="B163" s="142"/>
      <c r="C163" s="142"/>
      <c r="D163" s="156" t="s">
        <v>23</v>
      </c>
      <c r="E163" s="152"/>
      <c r="F163" s="152"/>
      <c r="G163" s="157">
        <f>G164</f>
        <v>0</v>
      </c>
      <c r="H163" s="153"/>
      <c r="I163" s="146">
        <f t="shared" si="38"/>
        <v>0</v>
      </c>
      <c r="J163" s="146">
        <f t="shared" si="38"/>
        <v>0</v>
      </c>
      <c r="K163" s="147"/>
      <c r="L163" s="51"/>
      <c r="M163" s="51"/>
      <c r="N163" s="51"/>
      <c r="O163" s="51"/>
      <c r="P163" s="51"/>
      <c r="Q163" s="51"/>
      <c r="R163" s="51"/>
      <c r="S163" s="51"/>
      <c r="T163" s="188"/>
      <c r="U163" s="51"/>
      <c r="V163" s="51"/>
      <c r="W163" s="51"/>
      <c r="X163" s="51"/>
      <c r="Y163" s="51"/>
      <c r="Z163" s="51"/>
      <c r="AA163" s="51"/>
      <c r="AB163" s="51"/>
      <c r="AC163" s="51"/>
      <c r="AD163" s="51"/>
      <c r="AE163" s="51"/>
      <c r="AF163" s="51"/>
      <c r="AG163" s="51"/>
      <c r="AH163" s="51"/>
      <c r="AI163" s="51"/>
      <c r="AJ163" s="51"/>
      <c r="AK163" s="51"/>
      <c r="AL163" s="51"/>
      <c r="AM163" s="51"/>
      <c r="AN163" s="51"/>
      <c r="AO163" s="51"/>
      <c r="AP163" s="51"/>
      <c r="AQ163" s="51"/>
      <c r="AR163" s="51"/>
      <c r="AS163" s="51"/>
      <c r="AT163" s="51"/>
      <c r="AU163" s="51"/>
      <c r="AV163" s="51"/>
      <c r="AW163" s="51"/>
      <c r="AX163" s="51"/>
      <c r="AY163" s="51"/>
      <c r="AZ163" s="51"/>
      <c r="BA163" s="51"/>
      <c r="BB163" s="51"/>
      <c r="BC163" s="51"/>
      <c r="BD163" s="51"/>
      <c r="BE163" s="51"/>
    </row>
    <row r="164" spans="1:57" s="52" customFormat="1" hidden="1" x14ac:dyDescent="0.35">
      <c r="A164" s="142" t="s">
        <v>86</v>
      </c>
      <c r="B164" s="142" t="s">
        <v>40</v>
      </c>
      <c r="C164" s="142" t="s">
        <v>15</v>
      </c>
      <c r="D164" s="158" t="s">
        <v>70</v>
      </c>
      <c r="E164" s="152"/>
      <c r="F164" s="152"/>
      <c r="G164" s="155">
        <f>H164+I164</f>
        <v>0</v>
      </c>
      <c r="H164" s="153"/>
      <c r="I164" s="153"/>
      <c r="J164" s="153"/>
      <c r="K164" s="147"/>
      <c r="L164" s="51"/>
      <c r="M164" s="51"/>
      <c r="N164" s="51"/>
      <c r="O164" s="51"/>
      <c r="P164" s="51"/>
      <c r="Q164" s="51"/>
      <c r="R164" s="51"/>
      <c r="S164" s="51"/>
      <c r="T164" s="188"/>
      <c r="U164" s="51"/>
      <c r="V164" s="51"/>
      <c r="W164" s="51"/>
      <c r="X164" s="51"/>
      <c r="Y164" s="51"/>
      <c r="Z164" s="51"/>
      <c r="AA164" s="51"/>
      <c r="AB164" s="51"/>
      <c r="AC164" s="51"/>
      <c r="AD164" s="51"/>
      <c r="AE164" s="51"/>
      <c r="AF164" s="51"/>
      <c r="AG164" s="51"/>
      <c r="AH164" s="51"/>
      <c r="AI164" s="51"/>
      <c r="AJ164" s="51"/>
      <c r="AK164" s="51"/>
      <c r="AL164" s="51"/>
      <c r="AM164" s="51"/>
      <c r="AN164" s="51"/>
      <c r="AO164" s="51"/>
      <c r="AP164" s="51"/>
      <c r="AQ164" s="51"/>
      <c r="AR164" s="51"/>
      <c r="AS164" s="51"/>
      <c r="AT164" s="51"/>
      <c r="AU164" s="51"/>
      <c r="AV164" s="51"/>
      <c r="AW164" s="51"/>
      <c r="AX164" s="51"/>
      <c r="AY164" s="51"/>
      <c r="AZ164" s="51"/>
      <c r="BA164" s="51"/>
      <c r="BB164" s="51"/>
      <c r="BC164" s="51"/>
      <c r="BD164" s="51"/>
      <c r="BE164" s="51"/>
    </row>
    <row r="165" spans="1:57" s="52" customFormat="1" ht="69" hidden="1" customHeight="1" x14ac:dyDescent="0.35">
      <c r="A165" s="142"/>
      <c r="B165" s="142"/>
      <c r="C165" s="142"/>
      <c r="D165" s="154"/>
      <c r="E165" s="240" t="s">
        <v>218</v>
      </c>
      <c r="F165" s="194" t="s">
        <v>251</v>
      </c>
      <c r="G165" s="157">
        <f>G166+G169</f>
        <v>0</v>
      </c>
      <c r="H165" s="146">
        <f>H166+H169</f>
        <v>0</v>
      </c>
      <c r="I165" s="146">
        <f t="shared" ref="I165:J165" si="39">I166+I169</f>
        <v>0</v>
      </c>
      <c r="J165" s="146">
        <f t="shared" si="39"/>
        <v>0</v>
      </c>
      <c r="K165" s="147"/>
      <c r="L165" s="51"/>
      <c r="M165" s="200">
        <v>24</v>
      </c>
      <c r="N165" s="51"/>
      <c r="O165" s="51"/>
      <c r="P165" s="51"/>
      <c r="Q165" s="51"/>
      <c r="R165" s="51"/>
      <c r="S165" s="51"/>
      <c r="T165" s="201">
        <v>20</v>
      </c>
      <c r="U165" s="51"/>
      <c r="V165" s="51"/>
      <c r="W165" s="51"/>
      <c r="X165" s="51"/>
      <c r="Y165" s="51"/>
      <c r="Z165" s="51"/>
      <c r="AA165" s="51"/>
      <c r="AB165" s="51"/>
      <c r="AC165" s="51"/>
      <c r="AD165" s="51"/>
      <c r="AE165" s="51"/>
      <c r="AF165" s="51"/>
      <c r="AG165" s="51"/>
      <c r="AH165" s="51"/>
      <c r="AI165" s="51"/>
      <c r="AJ165" s="51"/>
      <c r="AK165" s="51"/>
      <c r="AL165" s="51"/>
      <c r="AM165" s="51"/>
      <c r="AN165" s="51"/>
      <c r="AO165" s="51"/>
      <c r="AP165" s="51"/>
      <c r="AQ165" s="51"/>
      <c r="AR165" s="51"/>
      <c r="AS165" s="51"/>
      <c r="AT165" s="51"/>
      <c r="AU165" s="51"/>
      <c r="AV165" s="51"/>
      <c r="AW165" s="51"/>
      <c r="AX165" s="51"/>
      <c r="AY165" s="51"/>
      <c r="AZ165" s="51"/>
      <c r="BA165" s="51"/>
      <c r="BB165" s="51"/>
      <c r="BC165" s="51"/>
      <c r="BD165" s="51"/>
      <c r="BE165" s="51"/>
    </row>
    <row r="166" spans="1:57" s="52" customFormat="1" hidden="1" x14ac:dyDescent="0.25">
      <c r="A166" s="149" t="s">
        <v>61</v>
      </c>
      <c r="B166" s="149"/>
      <c r="C166" s="149"/>
      <c r="D166" s="162" t="s">
        <v>32</v>
      </c>
      <c r="E166" s="145"/>
      <c r="F166" s="145"/>
      <c r="G166" s="157">
        <f>H166+I166</f>
        <v>0</v>
      </c>
      <c r="H166" s="146">
        <f t="shared" ref="H166:J167" si="40">H167</f>
        <v>0</v>
      </c>
      <c r="I166" s="146">
        <f t="shared" si="40"/>
        <v>0</v>
      </c>
      <c r="J166" s="146">
        <f t="shared" si="40"/>
        <v>0</v>
      </c>
      <c r="K166" s="147"/>
      <c r="L166" s="51"/>
      <c r="M166" s="51"/>
      <c r="N166" s="51"/>
      <c r="O166" s="51"/>
      <c r="P166" s="51"/>
      <c r="Q166" s="51"/>
      <c r="R166" s="51"/>
      <c r="S166" s="51"/>
      <c r="T166" s="201"/>
      <c r="U166" s="51"/>
      <c r="V166" s="51"/>
      <c r="W166" s="51"/>
      <c r="X166" s="51"/>
      <c r="Y166" s="51"/>
      <c r="Z166" s="51"/>
      <c r="AA166" s="51"/>
      <c r="AB166" s="51"/>
      <c r="AC166" s="51"/>
      <c r="AD166" s="51"/>
      <c r="AE166" s="51"/>
      <c r="AF166" s="51"/>
      <c r="AG166" s="51"/>
      <c r="AH166" s="51"/>
      <c r="AI166" s="51"/>
      <c r="AJ166" s="51"/>
      <c r="AK166" s="51"/>
      <c r="AL166" s="51"/>
      <c r="AM166" s="51"/>
      <c r="AN166" s="51"/>
      <c r="AO166" s="51"/>
      <c r="AP166" s="51"/>
      <c r="AQ166" s="51"/>
      <c r="AR166" s="51"/>
      <c r="AS166" s="51"/>
      <c r="AT166" s="51"/>
      <c r="AU166" s="51"/>
      <c r="AV166" s="51"/>
      <c r="AW166" s="51"/>
      <c r="AX166" s="51"/>
      <c r="AY166" s="51"/>
      <c r="AZ166" s="51"/>
      <c r="BA166" s="51"/>
      <c r="BB166" s="51"/>
      <c r="BC166" s="51"/>
      <c r="BD166" s="51"/>
      <c r="BE166" s="51"/>
    </row>
    <row r="167" spans="1:57" s="52" customFormat="1" hidden="1" x14ac:dyDescent="0.25">
      <c r="A167" s="148" t="s">
        <v>60</v>
      </c>
      <c r="B167" s="148"/>
      <c r="C167" s="148"/>
      <c r="D167" s="151" t="s">
        <v>32</v>
      </c>
      <c r="E167" s="145"/>
      <c r="F167" s="145"/>
      <c r="G167" s="157">
        <f>H167+I167</f>
        <v>0</v>
      </c>
      <c r="H167" s="146">
        <f t="shared" si="40"/>
        <v>0</v>
      </c>
      <c r="I167" s="146">
        <f t="shared" si="40"/>
        <v>0</v>
      </c>
      <c r="J167" s="146">
        <f t="shared" si="40"/>
        <v>0</v>
      </c>
      <c r="K167" s="147"/>
      <c r="L167" s="51"/>
      <c r="M167" s="51"/>
      <c r="N167" s="51"/>
      <c r="O167" s="51"/>
      <c r="P167" s="51"/>
      <c r="Q167" s="51"/>
      <c r="R167" s="51"/>
      <c r="S167" s="51"/>
      <c r="T167" s="201"/>
      <c r="U167" s="51"/>
      <c r="V167" s="51"/>
      <c r="W167" s="51"/>
      <c r="X167" s="51"/>
      <c r="Y167" s="51"/>
      <c r="Z167" s="51"/>
      <c r="AA167" s="51"/>
      <c r="AB167" s="51"/>
      <c r="AC167" s="51"/>
      <c r="AD167" s="51"/>
      <c r="AE167" s="51"/>
      <c r="AF167" s="51"/>
      <c r="AG167" s="51"/>
      <c r="AH167" s="51"/>
      <c r="AI167" s="51"/>
      <c r="AJ167" s="51"/>
      <c r="AK167" s="51"/>
      <c r="AL167" s="51"/>
      <c r="AM167" s="51"/>
      <c r="AN167" s="51"/>
      <c r="AO167" s="51"/>
      <c r="AP167" s="51"/>
      <c r="AQ167" s="51"/>
      <c r="AR167" s="51"/>
      <c r="AS167" s="51"/>
      <c r="AT167" s="51"/>
      <c r="AU167" s="51"/>
      <c r="AV167" s="51"/>
      <c r="AW167" s="51"/>
      <c r="AX167" s="51"/>
      <c r="AY167" s="51"/>
      <c r="AZ167" s="51"/>
      <c r="BA167" s="51"/>
      <c r="BB167" s="51"/>
      <c r="BC167" s="51"/>
      <c r="BD167" s="51"/>
      <c r="BE167" s="51"/>
    </row>
    <row r="168" spans="1:57" s="52" customFormat="1" ht="24" hidden="1" customHeight="1" x14ac:dyDescent="0.25">
      <c r="A168" s="241" t="s">
        <v>165</v>
      </c>
      <c r="B168" s="142" t="s">
        <v>68</v>
      </c>
      <c r="C168" s="142" t="s">
        <v>4</v>
      </c>
      <c r="D168" s="161" t="s">
        <v>69</v>
      </c>
      <c r="E168" s="152"/>
      <c r="F168" s="152"/>
      <c r="G168" s="155">
        <f>H168+I168</f>
        <v>0</v>
      </c>
      <c r="H168" s="153"/>
      <c r="I168" s="153"/>
      <c r="J168" s="153"/>
      <c r="K168" s="147"/>
      <c r="L168" s="51"/>
      <c r="M168" s="51"/>
      <c r="N168" s="51"/>
      <c r="O168" s="51"/>
      <c r="P168" s="51"/>
      <c r="Q168" s="51"/>
      <c r="R168" s="51"/>
      <c r="S168" s="51"/>
      <c r="T168" s="201"/>
      <c r="U168" s="51"/>
      <c r="V168" s="51"/>
      <c r="W168" s="51"/>
      <c r="X168" s="51"/>
      <c r="Y168" s="51"/>
      <c r="Z168" s="51"/>
      <c r="AA168" s="51"/>
      <c r="AB168" s="51"/>
      <c r="AC168" s="51"/>
      <c r="AD168" s="51"/>
      <c r="AE168" s="51"/>
      <c r="AF168" s="51"/>
      <c r="AG168" s="51"/>
      <c r="AH168" s="51"/>
      <c r="AI168" s="51"/>
      <c r="AJ168" s="51"/>
      <c r="AK168" s="51"/>
      <c r="AL168" s="51"/>
      <c r="AM168" s="51"/>
      <c r="AN168" s="51"/>
      <c r="AO168" s="51"/>
      <c r="AP168" s="51"/>
      <c r="AQ168" s="51"/>
      <c r="AR168" s="51"/>
      <c r="AS168" s="51"/>
      <c r="AT168" s="51"/>
      <c r="AU168" s="51"/>
      <c r="AV168" s="51"/>
      <c r="AW168" s="51"/>
      <c r="AX168" s="51"/>
      <c r="AY168" s="51"/>
      <c r="AZ168" s="51"/>
      <c r="BA168" s="51"/>
      <c r="BB168" s="51"/>
      <c r="BC168" s="51"/>
      <c r="BD168" s="51"/>
      <c r="BE168" s="51"/>
    </row>
    <row r="169" spans="1:57" s="52" customFormat="1" ht="36" hidden="1" customHeight="1" x14ac:dyDescent="0.25">
      <c r="A169" s="148" t="s">
        <v>61</v>
      </c>
      <c r="B169" s="148"/>
      <c r="C169" s="148"/>
      <c r="D169" s="151" t="s">
        <v>32</v>
      </c>
      <c r="E169" s="152"/>
      <c r="F169" s="152"/>
      <c r="G169" s="155">
        <f>H169+I169</f>
        <v>0</v>
      </c>
      <c r="H169" s="153">
        <f>H170</f>
        <v>0</v>
      </c>
      <c r="I169" s="153"/>
      <c r="J169" s="153"/>
      <c r="K169" s="147"/>
      <c r="L169" s="51"/>
      <c r="M169" s="51"/>
      <c r="N169" s="51"/>
      <c r="O169" s="51"/>
      <c r="P169" s="51"/>
      <c r="Q169" s="51"/>
      <c r="R169" s="51"/>
      <c r="S169" s="51"/>
      <c r="T169" s="201"/>
      <c r="U169" s="51"/>
      <c r="V169" s="51"/>
      <c r="W169" s="51"/>
      <c r="X169" s="51"/>
      <c r="Y169" s="51"/>
      <c r="Z169" s="51"/>
      <c r="AA169" s="51"/>
      <c r="AB169" s="51"/>
      <c r="AC169" s="51"/>
      <c r="AD169" s="51"/>
      <c r="AE169" s="51"/>
      <c r="AF169" s="51"/>
      <c r="AG169" s="51"/>
      <c r="AH169" s="51"/>
      <c r="AI169" s="51"/>
      <c r="AJ169" s="51"/>
      <c r="AK169" s="51"/>
      <c r="AL169" s="51"/>
      <c r="AM169" s="51"/>
      <c r="AN169" s="51"/>
      <c r="AO169" s="51"/>
      <c r="AP169" s="51"/>
      <c r="AQ169" s="51"/>
      <c r="AR169" s="51"/>
      <c r="AS169" s="51"/>
      <c r="AT169" s="51"/>
      <c r="AU169" s="51"/>
      <c r="AV169" s="51"/>
      <c r="AW169" s="51"/>
      <c r="AX169" s="51"/>
      <c r="AY169" s="51"/>
      <c r="AZ169" s="51"/>
      <c r="BA169" s="51"/>
      <c r="BB169" s="51"/>
      <c r="BC169" s="51"/>
      <c r="BD169" s="51"/>
      <c r="BE169" s="51"/>
    </row>
    <row r="170" spans="1:57" s="52" customFormat="1" ht="45" hidden="1" customHeight="1" x14ac:dyDescent="0.25">
      <c r="A170" s="148" t="s">
        <v>60</v>
      </c>
      <c r="B170" s="148"/>
      <c r="C170" s="148"/>
      <c r="D170" s="151" t="s">
        <v>32</v>
      </c>
      <c r="E170" s="152"/>
      <c r="F170" s="152"/>
      <c r="G170" s="155">
        <f t="shared" ref="G170:G171" si="41">H170+I170</f>
        <v>0</v>
      </c>
      <c r="H170" s="153">
        <f>H171</f>
        <v>0</v>
      </c>
      <c r="I170" s="153"/>
      <c r="J170" s="153"/>
      <c r="K170" s="147"/>
      <c r="L170" s="51"/>
      <c r="M170" s="51"/>
      <c r="N170" s="51"/>
      <c r="O170" s="51"/>
      <c r="P170" s="51"/>
      <c r="Q170" s="51"/>
      <c r="R170" s="51"/>
      <c r="S170" s="51"/>
      <c r="T170" s="201"/>
      <c r="U170" s="51"/>
      <c r="V170" s="51"/>
      <c r="W170" s="51"/>
      <c r="X170" s="51"/>
      <c r="Y170" s="51"/>
      <c r="Z170" s="51"/>
      <c r="AA170" s="51"/>
      <c r="AB170" s="51"/>
      <c r="AC170" s="51"/>
      <c r="AD170" s="51"/>
      <c r="AE170" s="51"/>
      <c r="AF170" s="51"/>
      <c r="AG170" s="51"/>
      <c r="AH170" s="51"/>
      <c r="AI170" s="51"/>
      <c r="AJ170" s="51"/>
      <c r="AK170" s="51"/>
      <c r="AL170" s="51"/>
      <c r="AM170" s="51"/>
      <c r="AN170" s="51"/>
      <c r="AO170" s="51"/>
      <c r="AP170" s="51"/>
      <c r="AQ170" s="51"/>
      <c r="AR170" s="51"/>
      <c r="AS170" s="51"/>
      <c r="AT170" s="51"/>
      <c r="AU170" s="51"/>
      <c r="AV170" s="51"/>
      <c r="AW170" s="51"/>
      <c r="AX170" s="51"/>
      <c r="AY170" s="51"/>
      <c r="AZ170" s="51"/>
      <c r="BA170" s="51"/>
      <c r="BB170" s="51"/>
      <c r="BC170" s="51"/>
      <c r="BD170" s="51"/>
      <c r="BE170" s="51"/>
    </row>
    <row r="171" spans="1:57" s="52" customFormat="1" ht="40.950000000000003" hidden="1" customHeight="1" x14ac:dyDescent="0.25">
      <c r="A171" s="142" t="s">
        <v>188</v>
      </c>
      <c r="B171" s="142" t="s">
        <v>189</v>
      </c>
      <c r="C171" s="142" t="s">
        <v>43</v>
      </c>
      <c r="D171" s="166" t="s">
        <v>190</v>
      </c>
      <c r="E171" s="152"/>
      <c r="F171" s="152"/>
      <c r="G171" s="155">
        <f t="shared" si="41"/>
        <v>0</v>
      </c>
      <c r="H171" s="153"/>
      <c r="I171" s="153"/>
      <c r="J171" s="153"/>
      <c r="K171" s="147"/>
      <c r="L171" s="51"/>
      <c r="M171" s="51"/>
      <c r="N171" s="51"/>
      <c r="O171" s="51"/>
      <c r="P171" s="51"/>
      <c r="Q171" s="51"/>
      <c r="R171" s="51"/>
      <c r="S171" s="51"/>
      <c r="T171" s="201"/>
      <c r="U171" s="51"/>
      <c r="V171" s="51"/>
      <c r="W171" s="51"/>
      <c r="X171" s="51"/>
      <c r="Y171" s="51"/>
      <c r="Z171" s="51"/>
      <c r="AA171" s="51"/>
      <c r="AB171" s="51"/>
      <c r="AC171" s="51"/>
      <c r="AD171" s="51"/>
      <c r="AE171" s="51"/>
      <c r="AF171" s="51"/>
      <c r="AG171" s="51"/>
      <c r="AH171" s="51"/>
      <c r="AI171" s="51"/>
      <c r="AJ171" s="51"/>
      <c r="AK171" s="51"/>
      <c r="AL171" s="51"/>
      <c r="AM171" s="51"/>
      <c r="AN171" s="51"/>
      <c r="AO171" s="51"/>
      <c r="AP171" s="51"/>
      <c r="AQ171" s="51"/>
      <c r="AR171" s="51"/>
      <c r="AS171" s="51"/>
      <c r="AT171" s="51"/>
      <c r="AU171" s="51"/>
      <c r="AV171" s="51"/>
      <c r="AW171" s="51"/>
      <c r="AX171" s="51"/>
      <c r="AY171" s="51"/>
      <c r="AZ171" s="51"/>
      <c r="BA171" s="51"/>
      <c r="BB171" s="51"/>
      <c r="BC171" s="51"/>
      <c r="BD171" s="51"/>
      <c r="BE171" s="51"/>
    </row>
    <row r="172" spans="1:57" s="44" customFormat="1" ht="78" customHeight="1" x14ac:dyDescent="0.35">
      <c r="A172" s="127"/>
      <c r="B172" s="90"/>
      <c r="C172" s="90"/>
      <c r="D172" s="106"/>
      <c r="E172" s="80" t="s">
        <v>276</v>
      </c>
      <c r="F172" s="80" t="s">
        <v>302</v>
      </c>
      <c r="G172" s="59">
        <f>G173</f>
        <v>300000</v>
      </c>
      <c r="H172" s="59">
        <f t="shared" ref="H172" si="42">H173</f>
        <v>300000</v>
      </c>
      <c r="I172" s="59">
        <f>I173</f>
        <v>0</v>
      </c>
      <c r="J172" s="59">
        <f>J173</f>
        <v>0</v>
      </c>
      <c r="K172" s="82"/>
      <c r="L172" s="83"/>
      <c r="M172" s="169">
        <v>38</v>
      </c>
      <c r="N172" s="43"/>
      <c r="O172" s="43"/>
      <c r="P172" s="43"/>
      <c r="Q172" s="43"/>
      <c r="R172" s="43"/>
      <c r="S172" s="43"/>
      <c r="T172" s="188">
        <v>21</v>
      </c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3"/>
      <c r="AL172" s="43"/>
      <c r="AM172" s="43"/>
      <c r="AN172" s="43"/>
      <c r="AO172" s="43"/>
      <c r="AP172" s="43"/>
      <c r="AQ172" s="43"/>
      <c r="AR172" s="43"/>
      <c r="AS172" s="43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s="44" customFormat="1" x14ac:dyDescent="0.25">
      <c r="A173" s="88" t="s">
        <v>61</v>
      </c>
      <c r="B173" s="88"/>
      <c r="C173" s="88"/>
      <c r="D173" s="89" t="s">
        <v>32</v>
      </c>
      <c r="E173" s="80"/>
      <c r="F173" s="80"/>
      <c r="G173" s="81">
        <f t="shared" ref="G173:G175" si="43">H173+I173</f>
        <v>300000</v>
      </c>
      <c r="H173" s="59">
        <f>H175</f>
        <v>300000</v>
      </c>
      <c r="I173" s="59">
        <f>I175</f>
        <v>0</v>
      </c>
      <c r="J173" s="59">
        <f>J175</f>
        <v>0</v>
      </c>
      <c r="K173" s="82"/>
      <c r="L173" s="83"/>
      <c r="M173" s="43"/>
      <c r="N173" s="43"/>
      <c r="O173" s="43"/>
      <c r="P173" s="43"/>
      <c r="Q173" s="43"/>
      <c r="R173" s="43"/>
      <c r="S173" s="43"/>
      <c r="T173" s="188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3"/>
      <c r="AL173" s="43"/>
      <c r="AM173" s="43"/>
      <c r="AN173" s="43"/>
      <c r="AO173" s="43"/>
      <c r="AP173" s="43"/>
      <c r="AQ173" s="43"/>
      <c r="AR173" s="43"/>
      <c r="AS173" s="43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s="44" customFormat="1" x14ac:dyDescent="0.25">
      <c r="A174" s="172" t="s">
        <v>60</v>
      </c>
      <c r="B174" s="172"/>
      <c r="C174" s="172"/>
      <c r="D174" s="175" t="s">
        <v>32</v>
      </c>
      <c r="E174" s="42"/>
      <c r="F174" s="42"/>
      <c r="G174" s="176">
        <f t="shared" ref="G174:H174" si="44">G175</f>
        <v>300000</v>
      </c>
      <c r="H174" s="176">
        <f t="shared" si="44"/>
        <v>300000</v>
      </c>
      <c r="I174" s="59"/>
      <c r="J174" s="59"/>
      <c r="K174" s="82"/>
      <c r="L174" s="83"/>
      <c r="M174" s="43"/>
      <c r="N174" s="43"/>
      <c r="O174" s="43"/>
      <c r="P174" s="43"/>
      <c r="Q174" s="43"/>
      <c r="R174" s="43"/>
      <c r="S174" s="43"/>
      <c r="T174" s="188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3"/>
      <c r="AL174" s="43"/>
      <c r="AM174" s="43"/>
      <c r="AN174" s="43"/>
      <c r="AO174" s="43"/>
      <c r="AP174" s="43"/>
      <c r="AQ174" s="43"/>
      <c r="AR174" s="43"/>
      <c r="AS174" s="43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</row>
    <row r="175" spans="1:57" s="54" customFormat="1" ht="40.200000000000003" customHeight="1" x14ac:dyDescent="0.35">
      <c r="A175" s="127" t="s">
        <v>219</v>
      </c>
      <c r="B175" s="90" t="s">
        <v>220</v>
      </c>
      <c r="C175" s="90" t="s">
        <v>221</v>
      </c>
      <c r="D175" s="111" t="s">
        <v>222</v>
      </c>
      <c r="E175" s="80"/>
      <c r="F175" s="80"/>
      <c r="G175" s="92">
        <f t="shared" si="43"/>
        <v>300000</v>
      </c>
      <c r="H175" s="93">
        <v>300000</v>
      </c>
      <c r="I175" s="59">
        <v>0</v>
      </c>
      <c r="J175" s="59"/>
      <c r="K175" s="129"/>
      <c r="L175" s="130"/>
      <c r="M175" s="53"/>
      <c r="N175" s="53"/>
      <c r="O175" s="53"/>
      <c r="P175" s="53"/>
      <c r="Q175" s="53"/>
      <c r="R175" s="53"/>
      <c r="S175" s="53"/>
      <c r="T175" s="188"/>
      <c r="U175" s="53"/>
      <c r="V175" s="53"/>
      <c r="W175" s="53"/>
      <c r="X175" s="53"/>
      <c r="Y175" s="53"/>
      <c r="Z175" s="53"/>
      <c r="AA175" s="53"/>
      <c r="AB175" s="53"/>
      <c r="AC175" s="53"/>
      <c r="AD175" s="53"/>
      <c r="AE175" s="53"/>
      <c r="AF175" s="53"/>
      <c r="AG175" s="53"/>
      <c r="AH175" s="53"/>
      <c r="AI175" s="53"/>
      <c r="AJ175" s="53"/>
      <c r="AK175" s="53"/>
      <c r="AL175" s="53"/>
      <c r="AM175" s="53"/>
      <c r="AN175" s="53"/>
      <c r="AO175" s="53"/>
      <c r="AP175" s="53"/>
      <c r="AQ175" s="53"/>
      <c r="AR175" s="53"/>
      <c r="AS175" s="53"/>
      <c r="AT175" s="53"/>
      <c r="AU175" s="53"/>
      <c r="AV175" s="53"/>
      <c r="AW175" s="53"/>
      <c r="AX175" s="53"/>
      <c r="AY175" s="53"/>
      <c r="AZ175" s="53"/>
      <c r="BA175" s="53"/>
      <c r="BB175" s="53"/>
      <c r="BC175" s="53"/>
      <c r="BD175" s="53"/>
      <c r="BE175" s="53"/>
    </row>
    <row r="176" spans="1:57" s="52" customFormat="1" ht="101.25" hidden="1" customHeight="1" x14ac:dyDescent="0.25">
      <c r="A176" s="142"/>
      <c r="B176" s="143"/>
      <c r="C176" s="143"/>
      <c r="D176" s="144"/>
      <c r="E176" s="194" t="s">
        <v>250</v>
      </c>
      <c r="F176" s="194" t="s">
        <v>249</v>
      </c>
      <c r="G176" s="146">
        <f t="shared" ref="G176:J177" si="45">G177</f>
        <v>0</v>
      </c>
      <c r="H176" s="146">
        <f t="shared" si="45"/>
        <v>0</v>
      </c>
      <c r="I176" s="146">
        <f t="shared" si="45"/>
        <v>0</v>
      </c>
      <c r="J176" s="146">
        <f t="shared" si="45"/>
        <v>0</v>
      </c>
      <c r="K176" s="147"/>
      <c r="L176" s="51"/>
      <c r="M176" s="200">
        <v>18</v>
      </c>
      <c r="N176" s="51"/>
      <c r="O176" s="51"/>
      <c r="P176" s="51"/>
      <c r="Q176" s="51"/>
      <c r="R176" s="51"/>
      <c r="S176" s="51"/>
      <c r="T176" s="201">
        <v>22</v>
      </c>
      <c r="U176" s="51"/>
      <c r="V176" s="51"/>
      <c r="W176" s="51"/>
      <c r="X176" s="51"/>
      <c r="Y176" s="51"/>
      <c r="Z176" s="51"/>
      <c r="AA176" s="51"/>
      <c r="AB176" s="51"/>
      <c r="AC176" s="51"/>
      <c r="AD176" s="51"/>
      <c r="AE176" s="51"/>
      <c r="AF176" s="51"/>
      <c r="AG176" s="51"/>
      <c r="AH176" s="51"/>
      <c r="AI176" s="51"/>
      <c r="AJ176" s="51"/>
      <c r="AK176" s="51"/>
      <c r="AL176" s="51"/>
      <c r="AM176" s="51"/>
      <c r="AN176" s="51"/>
      <c r="AO176" s="51"/>
      <c r="AP176" s="51"/>
      <c r="AQ176" s="51"/>
      <c r="AR176" s="51"/>
      <c r="AS176" s="51"/>
      <c r="AT176" s="51"/>
      <c r="AU176" s="51"/>
      <c r="AV176" s="51"/>
      <c r="AW176" s="51"/>
      <c r="AX176" s="51"/>
      <c r="AY176" s="51"/>
      <c r="AZ176" s="51"/>
      <c r="BA176" s="51"/>
      <c r="BB176" s="51"/>
      <c r="BC176" s="51"/>
      <c r="BD176" s="51"/>
      <c r="BE176" s="51"/>
    </row>
    <row r="177" spans="1:58" s="52" customFormat="1" ht="36.75" hidden="1" customHeight="1" x14ac:dyDescent="0.25">
      <c r="A177" s="148" t="s">
        <v>61</v>
      </c>
      <c r="B177" s="149"/>
      <c r="C177" s="150"/>
      <c r="D177" s="151" t="s">
        <v>32</v>
      </c>
      <c r="E177" s="152"/>
      <c r="F177" s="152"/>
      <c r="G177" s="146">
        <f t="shared" si="45"/>
        <v>0</v>
      </c>
      <c r="H177" s="146">
        <f>H178</f>
        <v>0</v>
      </c>
      <c r="I177" s="146">
        <f t="shared" si="45"/>
        <v>0</v>
      </c>
      <c r="J177" s="146">
        <f t="shared" si="45"/>
        <v>0</v>
      </c>
      <c r="K177" s="147"/>
      <c r="L177" s="51"/>
      <c r="M177" s="51"/>
      <c r="N177" s="51"/>
      <c r="O177" s="51"/>
      <c r="P177" s="51"/>
      <c r="Q177" s="51"/>
      <c r="R177" s="51"/>
      <c r="S177" s="51"/>
      <c r="T177" s="201"/>
      <c r="U177" s="51"/>
      <c r="V177" s="51"/>
      <c r="W177" s="51"/>
      <c r="X177" s="51"/>
      <c r="Y177" s="51"/>
      <c r="Z177" s="51"/>
      <c r="AA177" s="51"/>
      <c r="AB177" s="51"/>
      <c r="AC177" s="51"/>
      <c r="AD177" s="51"/>
      <c r="AE177" s="51"/>
      <c r="AF177" s="51"/>
      <c r="AG177" s="51"/>
      <c r="AH177" s="51"/>
      <c r="AI177" s="51"/>
      <c r="AJ177" s="51"/>
      <c r="AK177" s="51"/>
      <c r="AL177" s="51"/>
      <c r="AM177" s="51"/>
      <c r="AN177" s="51"/>
      <c r="AO177" s="51"/>
      <c r="AP177" s="51"/>
      <c r="AQ177" s="51"/>
      <c r="AR177" s="51"/>
      <c r="AS177" s="51"/>
      <c r="AT177" s="51"/>
      <c r="AU177" s="51"/>
      <c r="AV177" s="51"/>
      <c r="AW177" s="51"/>
      <c r="AX177" s="51"/>
      <c r="AY177" s="51"/>
      <c r="AZ177" s="51"/>
      <c r="BA177" s="51"/>
      <c r="BB177" s="51"/>
      <c r="BC177" s="51"/>
      <c r="BD177" s="51"/>
      <c r="BE177" s="51"/>
    </row>
    <row r="178" spans="1:58" s="52" customFormat="1" ht="36.75" hidden="1" customHeight="1" x14ac:dyDescent="0.25">
      <c r="A178" s="148" t="s">
        <v>60</v>
      </c>
      <c r="B178" s="148"/>
      <c r="C178" s="148"/>
      <c r="D178" s="151" t="s">
        <v>32</v>
      </c>
      <c r="E178" s="152"/>
      <c r="F178" s="152"/>
      <c r="G178" s="146">
        <f>G179</f>
        <v>0</v>
      </c>
      <c r="H178" s="146">
        <f>H179</f>
        <v>0</v>
      </c>
      <c r="I178" s="146">
        <f>I179</f>
        <v>0</v>
      </c>
      <c r="J178" s="146">
        <f>J179</f>
        <v>0</v>
      </c>
      <c r="K178" s="147"/>
      <c r="L178" s="51"/>
      <c r="M178" s="51"/>
      <c r="N178" s="51"/>
      <c r="O178" s="51"/>
      <c r="P178" s="51"/>
      <c r="Q178" s="51"/>
      <c r="R178" s="51"/>
      <c r="S178" s="51"/>
      <c r="T178" s="201"/>
      <c r="U178" s="51"/>
      <c r="V178" s="51"/>
      <c r="W178" s="51"/>
      <c r="X178" s="51"/>
      <c r="Y178" s="51"/>
      <c r="Z178" s="51"/>
      <c r="AA178" s="51"/>
      <c r="AB178" s="51"/>
      <c r="AC178" s="51"/>
      <c r="AD178" s="51"/>
      <c r="AE178" s="51"/>
      <c r="AF178" s="51"/>
      <c r="AG178" s="51"/>
      <c r="AH178" s="51"/>
      <c r="AI178" s="51"/>
      <c r="AJ178" s="51"/>
      <c r="AK178" s="51"/>
      <c r="AL178" s="51"/>
      <c r="AM178" s="51"/>
      <c r="AN178" s="51"/>
      <c r="AO178" s="51"/>
      <c r="AP178" s="51"/>
      <c r="AQ178" s="51"/>
      <c r="AR178" s="51"/>
      <c r="AS178" s="51"/>
      <c r="AT178" s="51"/>
      <c r="AU178" s="51"/>
      <c r="AV178" s="51"/>
      <c r="AW178" s="51"/>
      <c r="AX178" s="51"/>
      <c r="AY178" s="51"/>
      <c r="AZ178" s="51"/>
      <c r="BA178" s="51"/>
      <c r="BB178" s="51"/>
      <c r="BC178" s="51"/>
      <c r="BD178" s="51"/>
      <c r="BE178" s="51"/>
    </row>
    <row r="179" spans="1:58" s="52" customFormat="1" ht="57.45" hidden="1" customHeight="1" x14ac:dyDescent="0.35">
      <c r="A179" s="142" t="s">
        <v>58</v>
      </c>
      <c r="B179" s="142" t="s">
        <v>59</v>
      </c>
      <c r="C179" s="142" t="s">
        <v>4</v>
      </c>
      <c r="D179" s="154" t="s">
        <v>113</v>
      </c>
      <c r="E179" s="152"/>
      <c r="F179" s="152"/>
      <c r="G179" s="155">
        <f>H179+I179</f>
        <v>0</v>
      </c>
      <c r="H179" s="153"/>
      <c r="I179" s="153"/>
      <c r="J179" s="153"/>
      <c r="K179" s="147"/>
      <c r="L179" s="51"/>
      <c r="M179" s="51"/>
      <c r="N179" s="51"/>
      <c r="O179" s="51"/>
      <c r="P179" s="51"/>
      <c r="Q179" s="51"/>
      <c r="R179" s="51"/>
      <c r="S179" s="51"/>
      <c r="T179" s="201"/>
      <c r="U179" s="51"/>
      <c r="V179" s="51"/>
      <c r="W179" s="51"/>
      <c r="X179" s="51"/>
      <c r="Y179" s="51"/>
      <c r="Z179" s="51"/>
      <c r="AA179" s="51"/>
      <c r="AB179" s="51"/>
      <c r="AC179" s="51"/>
      <c r="AD179" s="51"/>
      <c r="AE179" s="51"/>
      <c r="AF179" s="51"/>
      <c r="AG179" s="51"/>
      <c r="AH179" s="51"/>
      <c r="AI179" s="51"/>
      <c r="AJ179" s="51"/>
      <c r="AK179" s="51"/>
      <c r="AL179" s="51"/>
      <c r="AM179" s="51"/>
      <c r="AN179" s="51"/>
      <c r="AO179" s="51"/>
      <c r="AP179" s="51"/>
      <c r="AQ179" s="51"/>
      <c r="AR179" s="51"/>
      <c r="AS179" s="51"/>
      <c r="AT179" s="51"/>
      <c r="AU179" s="51"/>
      <c r="AV179" s="51"/>
      <c r="AW179" s="51"/>
      <c r="AX179" s="51"/>
      <c r="AY179" s="51"/>
      <c r="AZ179" s="51"/>
      <c r="BA179" s="51"/>
      <c r="BB179" s="51"/>
      <c r="BC179" s="51"/>
      <c r="BD179" s="51"/>
      <c r="BE179" s="51"/>
    </row>
    <row r="180" spans="1:58" s="52" customFormat="1" ht="69.599999999999994" x14ac:dyDescent="0.25">
      <c r="A180" s="90"/>
      <c r="B180" s="115"/>
      <c r="C180" s="115"/>
      <c r="D180" s="131"/>
      <c r="E180" s="80" t="s">
        <v>275</v>
      </c>
      <c r="F180" s="195" t="s">
        <v>303</v>
      </c>
      <c r="G180" s="59">
        <f>H180+I180</f>
        <v>145000</v>
      </c>
      <c r="H180" s="59">
        <f>H181+H184</f>
        <v>145000</v>
      </c>
      <c r="I180" s="59">
        <f>I181</f>
        <v>0</v>
      </c>
      <c r="J180" s="59">
        <f>J181</f>
        <v>0</v>
      </c>
      <c r="K180" s="82"/>
      <c r="L180" s="83"/>
      <c r="M180" s="169">
        <v>22</v>
      </c>
      <c r="N180" s="51"/>
      <c r="O180" s="51"/>
      <c r="P180" s="51"/>
      <c r="Q180" s="51"/>
      <c r="R180" s="51"/>
      <c r="S180" s="51"/>
      <c r="T180" s="188">
        <v>23</v>
      </c>
      <c r="U180" s="51"/>
      <c r="V180" s="51"/>
      <c r="W180" s="51"/>
      <c r="X180" s="51"/>
      <c r="Y180" s="51"/>
      <c r="Z180" s="51"/>
      <c r="AA180" s="51"/>
      <c r="AB180" s="51"/>
      <c r="AC180" s="51"/>
      <c r="AD180" s="51"/>
      <c r="AE180" s="51"/>
      <c r="AF180" s="51"/>
      <c r="AG180" s="51"/>
      <c r="AH180" s="51"/>
      <c r="AI180" s="51"/>
      <c r="AJ180" s="51"/>
      <c r="AK180" s="51"/>
      <c r="AL180" s="51"/>
      <c r="AM180" s="51"/>
      <c r="AN180" s="51"/>
      <c r="AO180" s="51"/>
      <c r="AP180" s="51"/>
      <c r="AQ180" s="51"/>
      <c r="AR180" s="51"/>
      <c r="AS180" s="51"/>
      <c r="AT180" s="51"/>
      <c r="AU180" s="51"/>
      <c r="AV180" s="51"/>
      <c r="AW180" s="51"/>
      <c r="AX180" s="51"/>
      <c r="AY180" s="51"/>
      <c r="AZ180" s="51"/>
      <c r="BA180" s="51"/>
      <c r="BB180" s="51"/>
      <c r="BC180" s="51"/>
      <c r="BD180" s="51"/>
      <c r="BE180" s="51"/>
    </row>
    <row r="181" spans="1:58" s="44" customFormat="1" x14ac:dyDescent="0.25">
      <c r="A181" s="172" t="s">
        <v>61</v>
      </c>
      <c r="B181" s="173"/>
      <c r="C181" s="174"/>
      <c r="D181" s="175" t="s">
        <v>32</v>
      </c>
      <c r="E181" s="42"/>
      <c r="F181" s="42"/>
      <c r="G181" s="176">
        <f t="shared" ref="G181:I182" si="46">G182</f>
        <v>75000</v>
      </c>
      <c r="H181" s="176">
        <f t="shared" si="46"/>
        <v>75000</v>
      </c>
      <c r="I181" s="176">
        <f t="shared" si="46"/>
        <v>0</v>
      </c>
      <c r="J181" s="176"/>
      <c r="K181" s="177"/>
      <c r="L181" s="43"/>
      <c r="M181" s="43"/>
      <c r="N181" s="43"/>
      <c r="O181" s="43"/>
      <c r="P181" s="43"/>
      <c r="Q181" s="43"/>
      <c r="R181" s="43"/>
      <c r="S181" s="43"/>
      <c r="T181" s="188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 s="43"/>
      <c r="AL181" s="43"/>
      <c r="AM181" s="43"/>
      <c r="AN181" s="43"/>
      <c r="AO181" s="43"/>
      <c r="AP181" s="43"/>
      <c r="AQ181" s="43"/>
      <c r="AR181" s="43"/>
      <c r="AS181" s="43"/>
      <c r="AT181" s="43"/>
      <c r="AU181" s="43"/>
      <c r="AV181" s="43"/>
      <c r="AW181" s="43"/>
      <c r="AX181" s="43"/>
      <c r="AY181" s="43"/>
      <c r="AZ181" s="43"/>
      <c r="BA181" s="43"/>
      <c r="BB181" s="43"/>
      <c r="BC181" s="43"/>
      <c r="BD181" s="43"/>
      <c r="BE181" s="43"/>
    </row>
    <row r="182" spans="1:58" s="44" customFormat="1" x14ac:dyDescent="0.25">
      <c r="A182" s="172" t="s">
        <v>60</v>
      </c>
      <c r="B182" s="172"/>
      <c r="C182" s="172"/>
      <c r="D182" s="175" t="s">
        <v>32</v>
      </c>
      <c r="E182" s="42"/>
      <c r="F182" s="42"/>
      <c r="G182" s="176">
        <f t="shared" si="46"/>
        <v>75000</v>
      </c>
      <c r="H182" s="176">
        <f t="shared" si="46"/>
        <v>75000</v>
      </c>
      <c r="I182" s="176">
        <f t="shared" si="46"/>
        <v>0</v>
      </c>
      <c r="J182" s="176">
        <f>J183</f>
        <v>0</v>
      </c>
      <c r="K182" s="177"/>
      <c r="L182" s="43"/>
      <c r="M182" s="43"/>
      <c r="N182" s="43"/>
      <c r="O182" s="43"/>
      <c r="P182" s="43"/>
      <c r="Q182" s="43"/>
      <c r="R182" s="43"/>
      <c r="S182" s="43"/>
      <c r="T182" s="188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 s="43"/>
      <c r="AL182" s="43"/>
      <c r="AM182" s="43"/>
      <c r="AN182" s="43"/>
      <c r="AO182" s="43"/>
      <c r="AP182" s="43"/>
      <c r="AQ182" s="43"/>
      <c r="AR182" s="43"/>
      <c r="AS182" s="43"/>
      <c r="AT182" s="43"/>
      <c r="AU182" s="43"/>
      <c r="AV182" s="43"/>
      <c r="AW182" s="43"/>
      <c r="AX182" s="43"/>
      <c r="AY182" s="43"/>
      <c r="AZ182" s="43"/>
      <c r="BA182" s="43"/>
      <c r="BB182" s="43"/>
      <c r="BC182" s="43"/>
      <c r="BD182" s="43"/>
      <c r="BE182" s="43"/>
    </row>
    <row r="183" spans="1:58" s="44" customFormat="1" x14ac:dyDescent="0.35">
      <c r="A183" s="45" t="s">
        <v>199</v>
      </c>
      <c r="B183" s="45" t="s">
        <v>81</v>
      </c>
      <c r="C183" s="45" t="s">
        <v>42</v>
      </c>
      <c r="D183" s="170" t="s">
        <v>82</v>
      </c>
      <c r="E183" s="42"/>
      <c r="F183" s="42"/>
      <c r="G183" s="178">
        <f>H183+I183</f>
        <v>75000</v>
      </c>
      <c r="H183" s="26">
        <v>75000</v>
      </c>
      <c r="I183" s="176"/>
      <c r="J183" s="176"/>
      <c r="K183" s="177"/>
      <c r="L183" s="43"/>
      <c r="M183" s="43"/>
      <c r="N183" s="43"/>
      <c r="O183" s="43"/>
      <c r="P183" s="43"/>
      <c r="Q183" s="43"/>
      <c r="R183" s="43"/>
      <c r="S183" s="43"/>
      <c r="T183" s="188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 s="43"/>
      <c r="AL183" s="43"/>
      <c r="AM183" s="43"/>
      <c r="AN183" s="43"/>
      <c r="AO183" s="43"/>
      <c r="AP183" s="43"/>
      <c r="AQ183" s="43"/>
      <c r="AR183" s="43"/>
      <c r="AS183" s="43"/>
      <c r="AT183" s="43"/>
      <c r="AU183" s="43"/>
      <c r="AV183" s="43"/>
      <c r="AW183" s="43"/>
      <c r="AX183" s="43"/>
      <c r="AY183" s="43"/>
      <c r="AZ183" s="43"/>
      <c r="BA183" s="43"/>
      <c r="BB183" s="43"/>
      <c r="BC183" s="43"/>
      <c r="BD183" s="43"/>
      <c r="BE183" s="43"/>
    </row>
    <row r="184" spans="1:58" s="44" customFormat="1" x14ac:dyDescent="0.3">
      <c r="A184" s="173" t="s">
        <v>93</v>
      </c>
      <c r="B184" s="45"/>
      <c r="C184" s="45"/>
      <c r="D184" s="268" t="s">
        <v>23</v>
      </c>
      <c r="E184" s="42"/>
      <c r="F184" s="42"/>
      <c r="G184" s="258">
        <f>G185</f>
        <v>70000</v>
      </c>
      <c r="H184" s="176">
        <f>H185</f>
        <v>70000</v>
      </c>
      <c r="I184" s="176"/>
      <c r="J184" s="176"/>
      <c r="K184" s="177"/>
      <c r="L184" s="43"/>
      <c r="M184" s="43"/>
      <c r="N184" s="43"/>
      <c r="O184" s="43"/>
      <c r="P184" s="43"/>
      <c r="Q184" s="43"/>
      <c r="R184" s="43"/>
      <c r="S184" s="43"/>
      <c r="T184" s="188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 s="43"/>
      <c r="AL184" s="43"/>
      <c r="AM184" s="43"/>
      <c r="AN184" s="43"/>
      <c r="AO184" s="43"/>
      <c r="AP184" s="43"/>
      <c r="AQ184" s="43"/>
      <c r="AR184" s="43"/>
      <c r="AS184" s="43"/>
      <c r="AT184" s="43"/>
      <c r="AU184" s="43"/>
      <c r="AV184" s="43"/>
      <c r="AW184" s="43"/>
      <c r="AX184" s="43"/>
      <c r="AY184" s="43"/>
      <c r="AZ184" s="43"/>
      <c r="BA184" s="43"/>
      <c r="BB184" s="43"/>
      <c r="BC184" s="43"/>
      <c r="BD184" s="43"/>
      <c r="BE184" s="43"/>
    </row>
    <row r="185" spans="1:58" s="44" customFormat="1" x14ac:dyDescent="0.3">
      <c r="A185" s="173" t="s">
        <v>92</v>
      </c>
      <c r="B185" s="45"/>
      <c r="C185" s="45"/>
      <c r="D185" s="268" t="s">
        <v>23</v>
      </c>
      <c r="E185" s="42"/>
      <c r="F185" s="42"/>
      <c r="G185" s="258">
        <f>G186</f>
        <v>70000</v>
      </c>
      <c r="H185" s="176">
        <f>H186</f>
        <v>70000</v>
      </c>
      <c r="I185" s="176"/>
      <c r="J185" s="176"/>
      <c r="K185" s="177"/>
      <c r="L185" s="43"/>
      <c r="M185" s="43"/>
      <c r="N185" s="43"/>
      <c r="O185" s="43"/>
      <c r="P185" s="43"/>
      <c r="Q185" s="43"/>
      <c r="R185" s="43"/>
      <c r="S185" s="43"/>
      <c r="T185" s="188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 s="43"/>
      <c r="AL185" s="43"/>
      <c r="AM185" s="43"/>
      <c r="AN185" s="43"/>
      <c r="AO185" s="43"/>
      <c r="AP185" s="43"/>
      <c r="AQ185" s="43"/>
      <c r="AR185" s="43"/>
      <c r="AS185" s="43"/>
      <c r="AT185" s="43"/>
      <c r="AU185" s="43"/>
      <c r="AV185" s="43"/>
      <c r="AW185" s="43"/>
      <c r="AX185" s="43"/>
      <c r="AY185" s="43"/>
      <c r="AZ185" s="43"/>
      <c r="BA185" s="43"/>
      <c r="BB185" s="43"/>
      <c r="BC185" s="43"/>
      <c r="BD185" s="43"/>
      <c r="BE185" s="43"/>
    </row>
    <row r="186" spans="1:58" s="44" customFormat="1" ht="36" customHeight="1" x14ac:dyDescent="0.35">
      <c r="A186" s="45" t="s">
        <v>90</v>
      </c>
      <c r="B186" s="45" t="s">
        <v>81</v>
      </c>
      <c r="C186" s="45" t="s">
        <v>42</v>
      </c>
      <c r="D186" s="170" t="s">
        <v>82</v>
      </c>
      <c r="E186" s="42"/>
      <c r="F186" s="42"/>
      <c r="G186" s="178">
        <f>H186</f>
        <v>70000</v>
      </c>
      <c r="H186" s="26">
        <v>70000</v>
      </c>
      <c r="I186" s="176"/>
      <c r="J186" s="176"/>
      <c r="K186" s="177"/>
      <c r="L186" s="43"/>
      <c r="M186" s="43"/>
      <c r="N186" s="43"/>
      <c r="O186" s="43"/>
      <c r="P186" s="43"/>
      <c r="Q186" s="43"/>
      <c r="R186" s="43"/>
      <c r="S186" s="43"/>
      <c r="T186" s="188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 s="43"/>
      <c r="AL186" s="43"/>
      <c r="AM186" s="43"/>
      <c r="AN186" s="43"/>
      <c r="AO186" s="43"/>
      <c r="AP186" s="43"/>
      <c r="AQ186" s="43"/>
      <c r="AR186" s="43"/>
      <c r="AS186" s="43"/>
      <c r="AT186" s="43"/>
      <c r="AU186" s="43"/>
      <c r="AV186" s="43"/>
      <c r="AW186" s="43"/>
      <c r="AX186" s="43"/>
      <c r="AY186" s="43"/>
      <c r="AZ186" s="43"/>
      <c r="BA186" s="43"/>
      <c r="BB186" s="43"/>
      <c r="BC186" s="43"/>
      <c r="BD186" s="43"/>
      <c r="BE186" s="43"/>
    </row>
    <row r="187" spans="1:58" s="7" customFormat="1" ht="76.2" customHeight="1" x14ac:dyDescent="0.35">
      <c r="A187" s="90"/>
      <c r="B187" s="90"/>
      <c r="C187" s="90"/>
      <c r="D187" s="106"/>
      <c r="E187" s="80" t="s">
        <v>310</v>
      </c>
      <c r="F187" s="80" t="s">
        <v>307</v>
      </c>
      <c r="G187" s="59">
        <f>H187+I187</f>
        <v>2500000</v>
      </c>
      <c r="H187" s="59">
        <f>H188</f>
        <v>2500000</v>
      </c>
      <c r="I187" s="59">
        <f t="shared" ref="I187:L187" si="47">I188</f>
        <v>0</v>
      </c>
      <c r="J187" s="59">
        <f t="shared" si="47"/>
        <v>0</v>
      </c>
      <c r="K187" s="59">
        <f t="shared" si="47"/>
        <v>0</v>
      </c>
      <c r="L187" s="59">
        <f t="shared" si="47"/>
        <v>0</v>
      </c>
      <c r="M187" s="169">
        <v>36</v>
      </c>
      <c r="N187" s="6"/>
      <c r="O187" s="6"/>
      <c r="P187" s="6"/>
      <c r="Q187" s="6"/>
      <c r="R187" s="6"/>
      <c r="S187" s="6"/>
      <c r="T187" s="187">
        <v>24</v>
      </c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</row>
    <row r="188" spans="1:58" s="7" customFormat="1" ht="42.75" customHeight="1" x14ac:dyDescent="0.3">
      <c r="A188" s="90" t="s">
        <v>61</v>
      </c>
      <c r="B188" s="90"/>
      <c r="C188" s="90"/>
      <c r="D188" s="128" t="s">
        <v>32</v>
      </c>
      <c r="E188" s="105"/>
      <c r="F188" s="105"/>
      <c r="G188" s="59">
        <f t="shared" ref="G188:G191" si="48">H188+I188</f>
        <v>2500000</v>
      </c>
      <c r="H188" s="59">
        <f>H189</f>
        <v>2500000</v>
      </c>
      <c r="I188" s="59">
        <f>I189</f>
        <v>0</v>
      </c>
      <c r="J188" s="59">
        <f>J189</f>
        <v>0</v>
      </c>
      <c r="K188" s="82"/>
      <c r="L188" s="83"/>
      <c r="M188" s="6"/>
      <c r="N188" s="6"/>
      <c r="O188" s="6"/>
      <c r="P188" s="6"/>
      <c r="Q188" s="6"/>
      <c r="R188" s="6"/>
      <c r="S188" s="6"/>
      <c r="T188" s="187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</row>
    <row r="189" spans="1:58" s="15" customFormat="1" ht="47.25" customHeight="1" x14ac:dyDescent="0.25">
      <c r="A189" s="132" t="s">
        <v>60</v>
      </c>
      <c r="B189" s="132"/>
      <c r="C189" s="132"/>
      <c r="D189" s="133" t="s">
        <v>32</v>
      </c>
      <c r="E189" s="134"/>
      <c r="F189" s="134"/>
      <c r="G189" s="59">
        <f t="shared" si="48"/>
        <v>2500000</v>
      </c>
      <c r="H189" s="59">
        <f>H190+H191</f>
        <v>2500000</v>
      </c>
      <c r="I189" s="59">
        <f t="shared" ref="I189:J189" si="49">I190+I191</f>
        <v>0</v>
      </c>
      <c r="J189" s="59">
        <f t="shared" si="49"/>
        <v>0</v>
      </c>
      <c r="K189" s="65"/>
      <c r="L189" s="65"/>
      <c r="M189" s="4"/>
      <c r="N189" s="4"/>
      <c r="O189" s="4"/>
      <c r="P189" s="4"/>
      <c r="Q189" s="4"/>
      <c r="R189" s="4"/>
      <c r="S189" s="4"/>
      <c r="T189" s="187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14"/>
    </row>
    <row r="190" spans="1:58" s="41" customFormat="1" hidden="1" x14ac:dyDescent="0.35">
      <c r="A190" s="142" t="s">
        <v>117</v>
      </c>
      <c r="B190" s="142" t="s">
        <v>68</v>
      </c>
      <c r="C190" s="142" t="s">
        <v>4</v>
      </c>
      <c r="D190" s="166" t="s">
        <v>69</v>
      </c>
      <c r="E190" s="165"/>
      <c r="F190" s="165"/>
      <c r="G190" s="146">
        <f t="shared" si="48"/>
        <v>0</v>
      </c>
      <c r="H190" s="153"/>
      <c r="I190" s="153"/>
      <c r="J190" s="153"/>
      <c r="K190" s="48"/>
      <c r="L190" s="48"/>
      <c r="M190" s="171" t="s">
        <v>254</v>
      </c>
      <c r="N190" s="39"/>
      <c r="O190" s="39"/>
      <c r="P190" s="39"/>
      <c r="Q190" s="39"/>
      <c r="R190" s="39"/>
      <c r="S190" s="39"/>
      <c r="T190" s="252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 s="39"/>
      <c r="AL190" s="39"/>
      <c r="AM190" s="39"/>
      <c r="AN190" s="39"/>
      <c r="AO190" s="39"/>
      <c r="AP190" s="39"/>
      <c r="AQ190" s="39"/>
      <c r="AR190" s="39"/>
      <c r="AS190" s="39"/>
      <c r="AT190" s="39"/>
      <c r="AU190" s="39"/>
      <c r="AV190" s="39"/>
      <c r="AW190" s="39"/>
      <c r="AX190" s="39"/>
      <c r="AY190" s="39"/>
      <c r="AZ190" s="39"/>
      <c r="BA190" s="39"/>
      <c r="BB190" s="39"/>
      <c r="BC190" s="39"/>
      <c r="BD190" s="39"/>
      <c r="BE190" s="39"/>
      <c r="BF190" s="40"/>
    </row>
    <row r="191" spans="1:58" s="49" customFormat="1" ht="68.099999999999994" customHeight="1" x14ac:dyDescent="0.25">
      <c r="A191" s="135" t="s">
        <v>58</v>
      </c>
      <c r="B191" s="132">
        <v>9800</v>
      </c>
      <c r="C191" s="135" t="s">
        <v>4</v>
      </c>
      <c r="D191" s="122" t="s">
        <v>113</v>
      </c>
      <c r="E191" s="126"/>
      <c r="F191" s="126"/>
      <c r="G191" s="93">
        <f t="shared" si="48"/>
        <v>2500000</v>
      </c>
      <c r="H191" s="136">
        <v>2500000</v>
      </c>
      <c r="I191" s="136"/>
      <c r="J191" s="136"/>
      <c r="K191" s="137"/>
      <c r="L191" s="137"/>
      <c r="M191" s="48"/>
      <c r="T191" s="191"/>
    </row>
    <row r="192" spans="1:58" s="44" customFormat="1" ht="114.75" customHeight="1" x14ac:dyDescent="0.25">
      <c r="A192" s="255"/>
      <c r="B192" s="256"/>
      <c r="C192" s="256"/>
      <c r="D192" s="257"/>
      <c r="E192" s="267" t="s">
        <v>311</v>
      </c>
      <c r="F192" s="267" t="s">
        <v>318</v>
      </c>
      <c r="G192" s="258">
        <f t="shared" ref="G192:G198" si="50">H192+I192</f>
        <v>15000000</v>
      </c>
      <c r="H192" s="176">
        <f>H194</f>
        <v>15000000</v>
      </c>
      <c r="I192" s="176">
        <f>I194</f>
        <v>0</v>
      </c>
      <c r="J192" s="176">
        <f>J194</f>
        <v>0</v>
      </c>
      <c r="K192" s="177"/>
      <c r="L192" s="43"/>
      <c r="M192" s="259">
        <v>48</v>
      </c>
      <c r="N192" s="43"/>
      <c r="O192" s="43"/>
      <c r="P192" s="43"/>
      <c r="Q192" s="43"/>
      <c r="R192" s="43"/>
      <c r="S192" s="43"/>
      <c r="T192" s="188">
        <v>25</v>
      </c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 s="43"/>
      <c r="AL192" s="43"/>
      <c r="AM192" s="43"/>
      <c r="AN192" s="43"/>
      <c r="AO192" s="43"/>
      <c r="AP192" s="43"/>
      <c r="AQ192" s="43"/>
      <c r="AR192" s="43"/>
      <c r="AS192" s="43"/>
      <c r="AT192" s="43"/>
      <c r="AU192" s="43"/>
      <c r="AV192" s="43"/>
      <c r="AW192" s="43"/>
      <c r="AX192" s="43"/>
      <c r="AY192" s="43"/>
      <c r="AZ192" s="43"/>
      <c r="BA192" s="43"/>
      <c r="BB192" s="43"/>
      <c r="BC192" s="43"/>
      <c r="BD192" s="43"/>
      <c r="BE192" s="43"/>
    </row>
    <row r="193" spans="1:57" s="44" customFormat="1" ht="38.4" customHeight="1" x14ac:dyDescent="0.25">
      <c r="A193" s="45"/>
      <c r="B193" s="256"/>
      <c r="C193" s="256"/>
      <c r="D193" s="257"/>
      <c r="E193" s="260" t="s">
        <v>33</v>
      </c>
      <c r="F193" s="260"/>
      <c r="G193" s="258">
        <f t="shared" si="50"/>
        <v>0</v>
      </c>
      <c r="H193" s="176"/>
      <c r="I193" s="176"/>
      <c r="J193" s="176"/>
      <c r="K193" s="177"/>
      <c r="L193" s="43"/>
      <c r="M193" s="43"/>
      <c r="N193" s="43"/>
      <c r="O193" s="43"/>
      <c r="P193" s="43"/>
      <c r="Q193" s="43"/>
      <c r="R193" s="43"/>
      <c r="S193" s="43"/>
      <c r="T193" s="188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 s="43"/>
      <c r="AL193" s="43"/>
      <c r="AM193" s="43"/>
      <c r="AN193" s="43"/>
      <c r="AO193" s="43"/>
      <c r="AP193" s="43"/>
      <c r="AQ193" s="43"/>
      <c r="AR193" s="43"/>
      <c r="AS193" s="43"/>
      <c r="AT193" s="43"/>
      <c r="AU193" s="43"/>
      <c r="AV193" s="43"/>
      <c r="AW193" s="43"/>
      <c r="AX193" s="43"/>
      <c r="AY193" s="43"/>
      <c r="AZ193" s="43"/>
      <c r="BA193" s="43"/>
      <c r="BB193" s="43"/>
      <c r="BC193" s="43"/>
      <c r="BD193" s="43"/>
      <c r="BE193" s="43"/>
    </row>
    <row r="194" spans="1:57" s="44" customFormat="1" ht="61.5" customHeight="1" x14ac:dyDescent="0.25">
      <c r="A194" s="261" t="s">
        <v>93</v>
      </c>
      <c r="B194" s="256"/>
      <c r="C194" s="256"/>
      <c r="D194" s="262" t="s">
        <v>23</v>
      </c>
      <c r="E194" s="260"/>
      <c r="F194" s="260"/>
      <c r="G194" s="258">
        <f t="shared" si="50"/>
        <v>15000000</v>
      </c>
      <c r="H194" s="263">
        <f t="shared" ref="H194:J194" si="51">H195</f>
        <v>15000000</v>
      </c>
      <c r="I194" s="263">
        <f t="shared" si="51"/>
        <v>0</v>
      </c>
      <c r="J194" s="263">
        <f t="shared" si="51"/>
        <v>0</v>
      </c>
      <c r="K194" s="177"/>
      <c r="L194" s="43"/>
      <c r="M194" s="43"/>
      <c r="N194" s="43"/>
      <c r="O194" s="43"/>
      <c r="P194" s="43"/>
      <c r="Q194" s="43"/>
      <c r="R194" s="43"/>
      <c r="S194" s="43"/>
      <c r="T194" s="188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 s="43"/>
      <c r="AL194" s="43"/>
      <c r="AM194" s="43"/>
      <c r="AN194" s="43"/>
      <c r="AO194" s="43"/>
      <c r="AP194" s="43"/>
      <c r="AQ194" s="43"/>
      <c r="AR194" s="43"/>
      <c r="AS194" s="43"/>
      <c r="AT194" s="43"/>
      <c r="AU194" s="43"/>
      <c r="AV194" s="43"/>
      <c r="AW194" s="43"/>
      <c r="AX194" s="43"/>
      <c r="AY194" s="43"/>
      <c r="AZ194" s="43"/>
      <c r="BA194" s="43"/>
      <c r="BB194" s="43"/>
      <c r="BC194" s="43"/>
      <c r="BD194" s="43"/>
      <c r="BE194" s="43"/>
    </row>
    <row r="195" spans="1:57" s="44" customFormat="1" ht="62.7" customHeight="1" x14ac:dyDescent="0.25">
      <c r="A195" s="172" t="s">
        <v>92</v>
      </c>
      <c r="B195" s="256"/>
      <c r="C195" s="256"/>
      <c r="D195" s="262" t="s">
        <v>23</v>
      </c>
      <c r="E195" s="260"/>
      <c r="F195" s="260"/>
      <c r="G195" s="258">
        <f t="shared" si="50"/>
        <v>15000000</v>
      </c>
      <c r="H195" s="263">
        <f>H197+H196+H198</f>
        <v>15000000</v>
      </c>
      <c r="I195" s="263">
        <f t="shared" ref="I195:J195" si="52">I197+I196+I198</f>
        <v>0</v>
      </c>
      <c r="J195" s="263">
        <f t="shared" si="52"/>
        <v>0</v>
      </c>
      <c r="K195" s="263">
        <f t="shared" ref="K195:L195" si="53">K197+K196</f>
        <v>0</v>
      </c>
      <c r="L195" s="263">
        <f t="shared" si="53"/>
        <v>0</v>
      </c>
      <c r="M195" s="43"/>
      <c r="N195" s="43"/>
      <c r="O195" s="43"/>
      <c r="P195" s="43"/>
      <c r="Q195" s="43"/>
      <c r="R195" s="43"/>
      <c r="S195" s="43"/>
      <c r="T195" s="188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 s="43"/>
      <c r="AL195" s="43"/>
      <c r="AM195" s="43"/>
      <c r="AN195" s="43"/>
      <c r="AO195" s="43"/>
      <c r="AP195" s="43"/>
      <c r="AQ195" s="43"/>
      <c r="AR195" s="43"/>
      <c r="AS195" s="43"/>
      <c r="AT195" s="43"/>
      <c r="AU195" s="43"/>
      <c r="AV195" s="43"/>
      <c r="AW195" s="43"/>
      <c r="AX195" s="43"/>
      <c r="AY195" s="43"/>
      <c r="AZ195" s="43"/>
      <c r="BA195" s="43"/>
      <c r="BB195" s="43"/>
      <c r="BC195" s="43"/>
      <c r="BD195" s="43"/>
      <c r="BE195" s="43"/>
    </row>
    <row r="196" spans="1:57" s="44" customFormat="1" ht="59.4" customHeight="1" x14ac:dyDescent="0.25">
      <c r="A196" s="45" t="s">
        <v>157</v>
      </c>
      <c r="B196" s="264">
        <v>6020</v>
      </c>
      <c r="C196" s="45" t="s">
        <v>15</v>
      </c>
      <c r="D196" s="265" t="s">
        <v>158</v>
      </c>
      <c r="E196" s="260"/>
      <c r="F196" s="260"/>
      <c r="G196" s="178">
        <f t="shared" si="50"/>
        <v>15000000</v>
      </c>
      <c r="H196" s="266">
        <v>15000000</v>
      </c>
      <c r="I196" s="263"/>
      <c r="J196" s="263"/>
      <c r="K196" s="177"/>
      <c r="L196" s="43"/>
      <c r="M196" s="43"/>
      <c r="N196" s="43"/>
      <c r="O196" s="43"/>
      <c r="P196" s="43"/>
      <c r="Q196" s="43"/>
      <c r="R196" s="43"/>
      <c r="S196" s="43"/>
      <c r="T196" s="188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 s="43"/>
      <c r="AL196" s="43"/>
      <c r="AM196" s="43"/>
      <c r="AN196" s="43"/>
      <c r="AO196" s="43"/>
      <c r="AP196" s="43"/>
      <c r="AQ196" s="43"/>
      <c r="AR196" s="43"/>
      <c r="AS196" s="43"/>
      <c r="AT196" s="43"/>
      <c r="AU196" s="43"/>
      <c r="AV196" s="43"/>
      <c r="AW196" s="43"/>
      <c r="AX196" s="43"/>
      <c r="AY196" s="43"/>
      <c r="AZ196" s="43"/>
      <c r="BA196" s="43"/>
      <c r="BB196" s="43"/>
      <c r="BC196" s="43"/>
      <c r="BD196" s="43"/>
      <c r="BE196" s="43"/>
    </row>
    <row r="197" spans="1:57" s="52" customFormat="1" ht="47.25" hidden="1" customHeight="1" x14ac:dyDescent="0.25">
      <c r="A197" s="142" t="s">
        <v>116</v>
      </c>
      <c r="B197" s="142" t="s">
        <v>107</v>
      </c>
      <c r="C197" s="142" t="s">
        <v>34</v>
      </c>
      <c r="D197" s="167" t="s">
        <v>108</v>
      </c>
      <c r="E197" s="185"/>
      <c r="F197" s="185"/>
      <c r="G197" s="155">
        <f t="shared" si="50"/>
        <v>0</v>
      </c>
      <c r="H197" s="153"/>
      <c r="I197" s="153"/>
      <c r="J197" s="153"/>
      <c r="K197" s="147"/>
      <c r="L197" s="51"/>
      <c r="M197" s="51"/>
      <c r="N197" s="51"/>
      <c r="O197" s="51"/>
      <c r="P197" s="51"/>
      <c r="Q197" s="51"/>
      <c r="R197" s="51"/>
      <c r="S197" s="51"/>
      <c r="T197" s="201"/>
      <c r="U197" s="51"/>
      <c r="V197" s="51"/>
      <c r="W197" s="51"/>
      <c r="X197" s="51"/>
      <c r="Y197" s="51"/>
      <c r="Z197" s="51"/>
      <c r="AA197" s="51"/>
      <c r="AB197" s="51"/>
      <c r="AC197" s="51"/>
      <c r="AD197" s="51"/>
      <c r="AE197" s="51"/>
      <c r="AF197" s="51"/>
      <c r="AG197" s="51"/>
      <c r="AH197" s="51"/>
      <c r="AI197" s="51"/>
      <c r="AJ197" s="51"/>
      <c r="AK197" s="51"/>
      <c r="AL197" s="51"/>
      <c r="AM197" s="51"/>
      <c r="AN197" s="51"/>
      <c r="AO197" s="51"/>
      <c r="AP197" s="51"/>
      <c r="AQ197" s="51"/>
      <c r="AR197" s="51"/>
      <c r="AS197" s="51"/>
      <c r="AT197" s="51"/>
      <c r="AU197" s="51"/>
      <c r="AV197" s="51"/>
      <c r="AW197" s="51"/>
      <c r="AX197" s="51"/>
      <c r="AY197" s="51"/>
      <c r="AZ197" s="51"/>
      <c r="BA197" s="51"/>
      <c r="BB197" s="51"/>
      <c r="BC197" s="51"/>
      <c r="BD197" s="51"/>
      <c r="BE197" s="51"/>
    </row>
    <row r="198" spans="1:57" s="52" customFormat="1" hidden="1" x14ac:dyDescent="0.25">
      <c r="A198" s="142" t="s">
        <v>261</v>
      </c>
      <c r="B198" s="142" t="s">
        <v>262</v>
      </c>
      <c r="C198" s="142" t="s">
        <v>15</v>
      </c>
      <c r="D198" s="167" t="s">
        <v>263</v>
      </c>
      <c r="E198" s="185"/>
      <c r="F198" s="185"/>
      <c r="G198" s="155">
        <f t="shared" si="50"/>
        <v>0</v>
      </c>
      <c r="H198" s="153"/>
      <c r="I198" s="153"/>
      <c r="J198" s="153"/>
      <c r="K198" s="147"/>
      <c r="L198" s="51"/>
      <c r="M198" s="51"/>
      <c r="N198" s="51"/>
      <c r="O198" s="51"/>
      <c r="P198" s="51"/>
      <c r="Q198" s="51"/>
      <c r="R198" s="51"/>
      <c r="S198" s="51"/>
      <c r="T198" s="201"/>
      <c r="U198" s="51"/>
      <c r="V198" s="51"/>
      <c r="W198" s="51"/>
      <c r="X198" s="51"/>
      <c r="Y198" s="51"/>
      <c r="Z198" s="51"/>
      <c r="AA198" s="51"/>
      <c r="AB198" s="51"/>
      <c r="AC198" s="51"/>
      <c r="AD198" s="51"/>
      <c r="AE198" s="51"/>
      <c r="AF198" s="51"/>
      <c r="AG198" s="51"/>
      <c r="AH198" s="51"/>
      <c r="AI198" s="51"/>
      <c r="AJ198" s="51"/>
      <c r="AK198" s="51"/>
      <c r="AL198" s="51"/>
      <c r="AM198" s="51"/>
      <c r="AN198" s="51"/>
      <c r="AO198" s="51"/>
      <c r="AP198" s="51"/>
      <c r="AQ198" s="51"/>
      <c r="AR198" s="51"/>
      <c r="AS198" s="51"/>
      <c r="AT198" s="51"/>
      <c r="AU198" s="51"/>
      <c r="AV198" s="51"/>
      <c r="AW198" s="51"/>
      <c r="AX198" s="51"/>
      <c r="AY198" s="51"/>
      <c r="AZ198" s="51"/>
      <c r="BA198" s="51"/>
      <c r="BB198" s="51"/>
      <c r="BC198" s="51"/>
      <c r="BD198" s="51"/>
      <c r="BE198" s="51"/>
    </row>
    <row r="199" spans="1:57" s="49" customFormat="1" ht="1.35" customHeight="1" x14ac:dyDescent="0.25">
      <c r="A199" s="142" t="s">
        <v>223</v>
      </c>
      <c r="B199" s="142" t="s">
        <v>162</v>
      </c>
      <c r="C199" s="142" t="s">
        <v>43</v>
      </c>
      <c r="D199" s="168" t="s">
        <v>224</v>
      </c>
      <c r="E199" s="165"/>
      <c r="F199" s="165"/>
      <c r="G199" s="155">
        <f t="shared" ref="G199:G202" si="54">H199+I199</f>
        <v>0</v>
      </c>
      <c r="H199" s="153"/>
      <c r="I199" s="153"/>
      <c r="J199" s="153"/>
      <c r="K199" s="58"/>
      <c r="L199" s="58"/>
      <c r="M199" s="58"/>
      <c r="T199" s="191">
        <v>26</v>
      </c>
    </row>
    <row r="200" spans="1:57" s="17" customFormat="1" ht="129.75" customHeight="1" x14ac:dyDescent="0.25">
      <c r="A200" s="78"/>
      <c r="B200" s="78"/>
      <c r="C200" s="78"/>
      <c r="D200" s="79"/>
      <c r="E200" s="80" t="s">
        <v>237</v>
      </c>
      <c r="F200" s="80" t="s">
        <v>282</v>
      </c>
      <c r="G200" s="81">
        <f t="shared" si="54"/>
        <v>5569810</v>
      </c>
      <c r="H200" s="59">
        <f>H202+H230</f>
        <v>2269810</v>
      </c>
      <c r="I200" s="59">
        <f>I202+I230</f>
        <v>3300000</v>
      </c>
      <c r="J200" s="59">
        <f>J202+J230</f>
        <v>3300000</v>
      </c>
      <c r="K200" s="137"/>
      <c r="L200" s="137"/>
      <c r="M200" s="169">
        <v>45</v>
      </c>
      <c r="T200" s="190">
        <v>27</v>
      </c>
    </row>
    <row r="201" spans="1:57" s="17" customFormat="1" ht="28.5" customHeight="1" x14ac:dyDescent="0.25">
      <c r="A201" s="84"/>
      <c r="B201" s="84"/>
      <c r="C201" s="84"/>
      <c r="D201" s="85"/>
      <c r="E201" s="86" t="s">
        <v>3</v>
      </c>
      <c r="F201" s="86"/>
      <c r="G201" s="81">
        <f t="shared" si="54"/>
        <v>0</v>
      </c>
      <c r="H201" s="87"/>
      <c r="I201" s="87"/>
      <c r="J201" s="87"/>
      <c r="K201" s="137"/>
      <c r="L201" s="137"/>
      <c r="M201" s="16"/>
      <c r="T201" s="190"/>
    </row>
    <row r="202" spans="1:57" s="17" customFormat="1" x14ac:dyDescent="0.25">
      <c r="A202" s="88" t="s">
        <v>46</v>
      </c>
      <c r="B202" s="88"/>
      <c r="C202" s="88"/>
      <c r="D202" s="89" t="s">
        <v>18</v>
      </c>
      <c r="E202" s="86"/>
      <c r="F202" s="86"/>
      <c r="G202" s="81">
        <f t="shared" si="54"/>
        <v>5569810</v>
      </c>
      <c r="H202" s="59">
        <f t="shared" ref="H202:J202" si="55">H203</f>
        <v>2269810</v>
      </c>
      <c r="I202" s="59">
        <f t="shared" si="55"/>
        <v>3300000</v>
      </c>
      <c r="J202" s="59">
        <f t="shared" si="55"/>
        <v>3300000</v>
      </c>
      <c r="K202" s="137"/>
      <c r="L202" s="137"/>
      <c r="M202" s="16"/>
      <c r="T202" s="190"/>
    </row>
    <row r="203" spans="1:57" s="17" customFormat="1" x14ac:dyDescent="0.25">
      <c r="A203" s="88" t="s">
        <v>45</v>
      </c>
      <c r="B203" s="88"/>
      <c r="C203" s="88"/>
      <c r="D203" s="89" t="s">
        <v>18</v>
      </c>
      <c r="E203" s="86"/>
      <c r="F203" s="86"/>
      <c r="G203" s="81">
        <f>G204+G205</f>
        <v>5569810</v>
      </c>
      <c r="H203" s="59">
        <f>H204+H205</f>
        <v>2269810</v>
      </c>
      <c r="I203" s="59">
        <f t="shared" ref="I203:J203" si="56">I204+I205</f>
        <v>3300000</v>
      </c>
      <c r="J203" s="59">
        <f t="shared" si="56"/>
        <v>3300000</v>
      </c>
      <c r="K203" s="137"/>
      <c r="L203" s="137"/>
      <c r="M203" s="16"/>
      <c r="T203" s="190"/>
    </row>
    <row r="204" spans="1:57" s="17" customFormat="1" x14ac:dyDescent="0.25">
      <c r="A204" s="135" t="s">
        <v>211</v>
      </c>
      <c r="B204" s="132">
        <v>3241</v>
      </c>
      <c r="C204" s="135" t="s">
        <v>13</v>
      </c>
      <c r="D204" s="138" t="s">
        <v>245</v>
      </c>
      <c r="E204" s="126"/>
      <c r="F204" s="126"/>
      <c r="G204" s="59">
        <f>H204+I204</f>
        <v>2269810</v>
      </c>
      <c r="H204" s="136">
        <v>2269810</v>
      </c>
      <c r="I204" s="136"/>
      <c r="J204" s="136"/>
      <c r="K204" s="137"/>
      <c r="L204" s="137"/>
      <c r="M204" s="16"/>
      <c r="T204" s="190"/>
    </row>
    <row r="205" spans="1:57" s="39" customFormat="1" ht="72" x14ac:dyDescent="0.25">
      <c r="A205" s="135" t="s">
        <v>283</v>
      </c>
      <c r="B205" s="132">
        <v>3270</v>
      </c>
      <c r="C205" s="135" t="s">
        <v>11</v>
      </c>
      <c r="D205" s="138" t="s">
        <v>284</v>
      </c>
      <c r="E205" s="139"/>
      <c r="F205" s="139"/>
      <c r="G205" s="93">
        <f>H205+I205</f>
        <v>3300000</v>
      </c>
      <c r="H205" s="136"/>
      <c r="I205" s="136">
        <v>3300000</v>
      </c>
      <c r="J205" s="136">
        <v>3300000</v>
      </c>
      <c r="K205" s="137"/>
      <c r="L205" s="137"/>
      <c r="M205" s="38"/>
      <c r="T205" s="190"/>
    </row>
    <row r="206" spans="1:57" s="39" customFormat="1" ht="87" hidden="1" customHeight="1" x14ac:dyDescent="0.25">
      <c r="A206" s="242"/>
      <c r="B206" s="243"/>
      <c r="C206" s="242"/>
      <c r="D206" s="244"/>
      <c r="E206" s="192" t="s">
        <v>225</v>
      </c>
      <c r="F206" s="193" t="s">
        <v>227</v>
      </c>
      <c r="G206" s="245">
        <f t="shared" ref="G206:H208" si="57">G207</f>
        <v>0</v>
      </c>
      <c r="H206" s="246">
        <f t="shared" si="57"/>
        <v>0</v>
      </c>
      <c r="I206" s="246">
        <f t="shared" ref="I206:J206" si="58">I207</f>
        <v>0</v>
      </c>
      <c r="J206" s="246">
        <f t="shared" si="58"/>
        <v>0</v>
      </c>
      <c r="K206" s="137"/>
      <c r="L206" s="137"/>
      <c r="M206" s="169">
        <v>40</v>
      </c>
      <c r="T206" s="190">
        <v>28</v>
      </c>
    </row>
    <row r="207" spans="1:57" s="39" customFormat="1" hidden="1" x14ac:dyDescent="0.3">
      <c r="A207" s="247" t="s">
        <v>93</v>
      </c>
      <c r="B207" s="141"/>
      <c r="C207" s="141"/>
      <c r="D207" s="248" t="s">
        <v>23</v>
      </c>
      <c r="E207" s="249"/>
      <c r="F207" s="249"/>
      <c r="G207" s="245">
        <f t="shared" si="57"/>
        <v>0</v>
      </c>
      <c r="H207" s="250">
        <f t="shared" si="57"/>
        <v>0</v>
      </c>
      <c r="I207" s="250">
        <f t="shared" ref="I207:J208" si="59">I208</f>
        <v>0</v>
      </c>
      <c r="J207" s="250">
        <f t="shared" si="59"/>
        <v>0</v>
      </c>
      <c r="K207" s="137"/>
      <c r="L207" s="137"/>
      <c r="M207" s="38"/>
      <c r="T207" s="190"/>
    </row>
    <row r="208" spans="1:57" s="39" customFormat="1" hidden="1" x14ac:dyDescent="0.3">
      <c r="A208" s="247" t="s">
        <v>92</v>
      </c>
      <c r="B208" s="141"/>
      <c r="C208" s="141"/>
      <c r="D208" s="248" t="s">
        <v>23</v>
      </c>
      <c r="E208" s="249"/>
      <c r="F208" s="249"/>
      <c r="G208" s="245">
        <f t="shared" si="57"/>
        <v>0</v>
      </c>
      <c r="H208" s="250">
        <f t="shared" si="57"/>
        <v>0</v>
      </c>
      <c r="I208" s="250">
        <f t="shared" si="59"/>
        <v>0</v>
      </c>
      <c r="J208" s="250">
        <f t="shared" si="59"/>
        <v>0</v>
      </c>
      <c r="K208" s="137"/>
      <c r="L208" s="137"/>
      <c r="M208" s="38"/>
      <c r="T208" s="190"/>
    </row>
    <row r="209" spans="1:20" s="39" customFormat="1" hidden="1" x14ac:dyDescent="0.35">
      <c r="A209" s="141" t="s">
        <v>157</v>
      </c>
      <c r="B209" s="243">
        <v>6020</v>
      </c>
      <c r="C209" s="243" t="s">
        <v>15</v>
      </c>
      <c r="D209" s="198" t="s">
        <v>226</v>
      </c>
      <c r="E209" s="249"/>
      <c r="F209" s="249"/>
      <c r="G209" s="251">
        <f>H209+I209</f>
        <v>0</v>
      </c>
      <c r="H209" s="197"/>
      <c r="I209" s="197"/>
      <c r="J209" s="197"/>
      <c r="K209" s="137"/>
      <c r="L209" s="137"/>
      <c r="M209" s="38"/>
      <c r="T209" s="190"/>
    </row>
    <row r="210" spans="1:20" s="39" customFormat="1" ht="56.25" customHeight="1" x14ac:dyDescent="0.25">
      <c r="A210" s="90"/>
      <c r="B210" s="132"/>
      <c r="C210" s="132"/>
      <c r="D210" s="140"/>
      <c r="E210" s="80" t="s">
        <v>239</v>
      </c>
      <c r="F210" s="80" t="s">
        <v>290</v>
      </c>
      <c r="G210" s="81">
        <f t="shared" ref="G210:G212" si="60">H210+I210</f>
        <v>8987445</v>
      </c>
      <c r="H210" s="59">
        <f>H211</f>
        <v>8987445</v>
      </c>
      <c r="I210" s="59">
        <f t="shared" ref="I210:J211" si="61">I211</f>
        <v>0</v>
      </c>
      <c r="J210" s="59">
        <f t="shared" si="61"/>
        <v>0</v>
      </c>
      <c r="K210" s="137"/>
      <c r="L210" s="137"/>
      <c r="M210" s="169">
        <v>46</v>
      </c>
      <c r="T210" s="190">
        <v>29</v>
      </c>
    </row>
    <row r="211" spans="1:20" s="39" customFormat="1" ht="43.5" customHeight="1" x14ac:dyDescent="0.25">
      <c r="A211" s="88" t="s">
        <v>50</v>
      </c>
      <c r="B211" s="78"/>
      <c r="C211" s="78"/>
      <c r="D211" s="100" t="s">
        <v>24</v>
      </c>
      <c r="E211" s="105"/>
      <c r="F211" s="105"/>
      <c r="G211" s="81">
        <f t="shared" si="60"/>
        <v>8987445</v>
      </c>
      <c r="H211" s="59">
        <f>H212</f>
        <v>8987445</v>
      </c>
      <c r="I211" s="59">
        <f t="shared" si="61"/>
        <v>0</v>
      </c>
      <c r="J211" s="59">
        <f t="shared" si="61"/>
        <v>0</v>
      </c>
      <c r="K211" s="137"/>
      <c r="L211" s="137"/>
      <c r="M211" s="38"/>
      <c r="T211" s="190"/>
    </row>
    <row r="212" spans="1:20" s="39" customFormat="1" ht="36.75" customHeight="1" x14ac:dyDescent="0.25">
      <c r="A212" s="88" t="s">
        <v>49</v>
      </c>
      <c r="B212" s="78"/>
      <c r="C212" s="78"/>
      <c r="D212" s="100" t="s">
        <v>24</v>
      </c>
      <c r="E212" s="105"/>
      <c r="F212" s="105"/>
      <c r="G212" s="81">
        <f t="shared" si="60"/>
        <v>8987445</v>
      </c>
      <c r="H212" s="59">
        <f>H213+H215+H214</f>
        <v>8987445</v>
      </c>
      <c r="I212" s="59">
        <f t="shared" ref="I212:J212" si="62">I213+I215+I214</f>
        <v>0</v>
      </c>
      <c r="J212" s="59">
        <f t="shared" si="62"/>
        <v>0</v>
      </c>
      <c r="K212" s="137"/>
      <c r="L212" s="137"/>
      <c r="M212" s="38"/>
      <c r="T212" s="190"/>
    </row>
    <row r="213" spans="1:20" s="39" customFormat="1" x14ac:dyDescent="0.25">
      <c r="A213" s="90" t="s">
        <v>47</v>
      </c>
      <c r="B213" s="90" t="s">
        <v>12</v>
      </c>
      <c r="C213" s="90" t="s">
        <v>25</v>
      </c>
      <c r="D213" s="94" t="s">
        <v>48</v>
      </c>
      <c r="E213" s="105"/>
      <c r="F213" s="105"/>
      <c r="G213" s="92">
        <f>H213+I213</f>
        <v>6687123</v>
      </c>
      <c r="H213" s="93">
        <f>4049704+2637419</f>
        <v>6687123</v>
      </c>
      <c r="I213" s="93"/>
      <c r="J213" s="93"/>
      <c r="K213" s="137"/>
      <c r="L213" s="137"/>
      <c r="M213" s="38"/>
      <c r="T213" s="190"/>
    </row>
    <row r="214" spans="1:20" s="39" customFormat="1" x14ac:dyDescent="0.35">
      <c r="A214" s="90" t="s">
        <v>169</v>
      </c>
      <c r="B214" s="90" t="s">
        <v>168</v>
      </c>
      <c r="C214" s="90" t="s">
        <v>16</v>
      </c>
      <c r="D214" s="91" t="s">
        <v>203</v>
      </c>
      <c r="E214" s="105"/>
      <c r="F214" s="105"/>
      <c r="G214" s="92">
        <f>H214+I214</f>
        <v>2044737</v>
      </c>
      <c r="H214" s="93">
        <f>1666387+378350</f>
        <v>2044737</v>
      </c>
      <c r="I214" s="93"/>
      <c r="J214" s="93"/>
      <c r="K214" s="137"/>
      <c r="L214" s="137"/>
      <c r="M214" s="38"/>
      <c r="T214" s="190"/>
    </row>
    <row r="215" spans="1:20" s="39" customFormat="1" ht="32.25" customHeight="1" x14ac:dyDescent="0.4">
      <c r="A215" s="90" t="s">
        <v>170</v>
      </c>
      <c r="B215" s="90" t="s">
        <v>171</v>
      </c>
      <c r="C215" s="90" t="s">
        <v>8</v>
      </c>
      <c r="D215" s="119" t="s">
        <v>91</v>
      </c>
      <c r="E215" s="80"/>
      <c r="F215" s="80"/>
      <c r="G215" s="92">
        <f t="shared" ref="G215:G216" si="63">H215+I215</f>
        <v>255585</v>
      </c>
      <c r="H215" s="93">
        <f>76454+45968+114530+18633</f>
        <v>255585</v>
      </c>
      <c r="I215" s="93"/>
      <c r="J215" s="93"/>
      <c r="K215" s="137"/>
      <c r="L215" s="137"/>
      <c r="M215" s="38"/>
      <c r="N215" s="164" t="s">
        <v>252</v>
      </c>
      <c r="T215" s="190"/>
    </row>
    <row r="216" spans="1:20" s="39" customFormat="1" ht="63.75" customHeight="1" x14ac:dyDescent="0.4">
      <c r="A216" s="90"/>
      <c r="B216" s="90"/>
      <c r="C216" s="90"/>
      <c r="D216" s="119"/>
      <c r="E216" s="80" t="s">
        <v>308</v>
      </c>
      <c r="F216" s="80" t="s">
        <v>309</v>
      </c>
      <c r="G216" s="81">
        <f t="shared" si="63"/>
        <v>1680000</v>
      </c>
      <c r="H216" s="59">
        <f>H217</f>
        <v>1680000</v>
      </c>
      <c r="I216" s="59">
        <f t="shared" ref="I216:J216" si="64">I217</f>
        <v>0</v>
      </c>
      <c r="J216" s="59">
        <f t="shared" si="64"/>
        <v>0</v>
      </c>
      <c r="K216" s="137"/>
      <c r="L216" s="137"/>
      <c r="M216" s="38"/>
      <c r="N216" s="164"/>
      <c r="T216" s="190"/>
    </row>
    <row r="217" spans="1:20" s="39" customFormat="1" ht="32.25" customHeight="1" x14ac:dyDescent="0.4">
      <c r="A217" s="88" t="s">
        <v>61</v>
      </c>
      <c r="B217" s="88"/>
      <c r="C217" s="88"/>
      <c r="D217" s="89" t="s">
        <v>32</v>
      </c>
      <c r="E217" s="80"/>
      <c r="F217" s="80"/>
      <c r="G217" s="81">
        <f t="shared" ref="G217:G219" si="65">H217+I217</f>
        <v>1680000</v>
      </c>
      <c r="H217" s="81">
        <f t="shared" ref="H217:J218" si="66">H218</f>
        <v>1680000</v>
      </c>
      <c r="I217" s="59">
        <f t="shared" si="66"/>
        <v>0</v>
      </c>
      <c r="J217" s="59">
        <f t="shared" si="66"/>
        <v>0</v>
      </c>
      <c r="K217" s="137"/>
      <c r="L217" s="137"/>
      <c r="M217" s="38"/>
      <c r="N217" s="164"/>
      <c r="T217" s="190"/>
    </row>
    <row r="218" spans="1:20" s="39" customFormat="1" ht="39" customHeight="1" x14ac:dyDescent="0.4">
      <c r="A218" s="88" t="s">
        <v>60</v>
      </c>
      <c r="B218" s="88"/>
      <c r="C218" s="88"/>
      <c r="D218" s="89" t="s">
        <v>32</v>
      </c>
      <c r="E218" s="80"/>
      <c r="F218" s="80"/>
      <c r="G218" s="81">
        <f t="shared" si="65"/>
        <v>1680000</v>
      </c>
      <c r="H218" s="81">
        <f t="shared" si="66"/>
        <v>1680000</v>
      </c>
      <c r="I218" s="81">
        <f t="shared" si="66"/>
        <v>0</v>
      </c>
      <c r="J218" s="81">
        <f t="shared" si="66"/>
        <v>0</v>
      </c>
      <c r="K218" s="137"/>
      <c r="L218" s="137"/>
      <c r="M218" s="38"/>
      <c r="N218" s="164"/>
      <c r="T218" s="190"/>
    </row>
    <row r="219" spans="1:20" s="17" customFormat="1" ht="40.5" customHeight="1" x14ac:dyDescent="0.35">
      <c r="A219" s="90" t="s">
        <v>62</v>
      </c>
      <c r="B219" s="90" t="s">
        <v>4</v>
      </c>
      <c r="C219" s="90" t="s">
        <v>5</v>
      </c>
      <c r="D219" s="106" t="s">
        <v>63</v>
      </c>
      <c r="E219" s="80"/>
      <c r="F219" s="80"/>
      <c r="G219" s="92">
        <f t="shared" si="65"/>
        <v>1680000</v>
      </c>
      <c r="H219" s="93">
        <v>1680000</v>
      </c>
      <c r="I219" s="59"/>
      <c r="J219" s="59"/>
      <c r="K219" s="16"/>
      <c r="L219" s="16"/>
      <c r="M219" s="16"/>
      <c r="T219" s="190"/>
    </row>
    <row r="220" spans="1:20" s="17" customFormat="1" ht="31.5" customHeight="1" x14ac:dyDescent="0.35">
      <c r="A220" s="90"/>
      <c r="B220" s="90"/>
      <c r="C220" s="90"/>
      <c r="D220" s="106"/>
      <c r="E220" s="80"/>
      <c r="F220" s="80"/>
      <c r="G220" s="92"/>
      <c r="H220" s="93"/>
      <c r="I220" s="59"/>
      <c r="J220" s="59"/>
      <c r="K220" s="16"/>
      <c r="L220" s="16"/>
      <c r="M220" s="16"/>
      <c r="T220" s="190"/>
    </row>
    <row r="221" spans="1:20" s="17" customFormat="1" ht="45.75" customHeight="1" x14ac:dyDescent="0.25">
      <c r="A221" s="13" t="s">
        <v>191</v>
      </c>
      <c r="B221" s="13" t="s">
        <v>191</v>
      </c>
      <c r="C221" s="13" t="s">
        <v>191</v>
      </c>
      <c r="D221" s="18" t="s">
        <v>192</v>
      </c>
      <c r="E221" s="19" t="s">
        <v>191</v>
      </c>
      <c r="F221" s="19" t="s">
        <v>191</v>
      </c>
      <c r="G221" s="37">
        <f>G10+G21+G33+G39+G44+G50+G62+G68+G73+G102+G115+G119+G127+G133+G138+G143+G150+G172+G180+G187+G200+G210+G206+G176+G165+G157+G216+G78+G192</f>
        <v>114259356</v>
      </c>
      <c r="H221" s="37">
        <f>H10+H21+H33+H39+H44+H50+H62+H68+H73+H102+H115+H119+H127+H133+H138+H143+H150+H172+H180+H187+H200+H210+H206+H176+H165+H157+H216+H78+H192</f>
        <v>109352834</v>
      </c>
      <c r="I221" s="37">
        <f t="shared" ref="I221:J221" si="67">I10+I21+I33+I39+I44+I50+I62+I68+I73+I102+I115+I119+I127+I133+I138+I143+I150+I172+I180+I187+I200+I210+I206+I176+I165+I157+I216+I78+I192</f>
        <v>4906522</v>
      </c>
      <c r="J221" s="37">
        <f t="shared" si="67"/>
        <v>4561342</v>
      </c>
      <c r="K221" s="4"/>
      <c r="L221" s="4"/>
      <c r="M221" s="4"/>
      <c r="N221" s="163" t="e">
        <f>G215+G214+G213+G209+G205+G204+G191+G186+G179+G175+G171+G160+#REF!+G156+G149+G148+G147+G142+G137+G131+G126+G123+G118+G114+G113+G110+G109+#REF!+G106+G87+G77+G72+#REF!+#REF!+G66+#REF!+G57+G54+G48+G43+G37+G32+G29+G28+G27+G26+G25+G20+G18+G17+G16+G15+G14+G196+G197</f>
        <v>#REF!</v>
      </c>
      <c r="O221" s="163" t="e">
        <f>H215+H214+H213+H209+H205+H204+H191+H186+H179+H175+H171+H160+#REF!+H156+H149+H148+H147+H142+H137+H131+H126+H123+H118+H114+H113+H110+H109+#REF!+H106+H87+H77+H72+#REF!+#REF!+H66+#REF!+H57+H54+H48+H43+H37+H32+H29+H28+H27+H26+H25+H20+H18+H17+H16+H15+H14+H196+H197</f>
        <v>#REF!</v>
      </c>
      <c r="P221" s="163" t="e">
        <f>I215+I214+I213+I209+I205+I204+I191+I186+I179+I175+I171+I160+#REF!+I156+I149+I148+I147+I142+I137+I131+I126+I123+I118+I114+I113+I110+I109+#REF!+I106+I87+I77+I72+#REF!+#REF!+I66+#REF!+I57+I54+I48+I43+I37+I32+I29+I28+I27+I26+I25+I20+I18+I17+I16+I15+I14+I196+I197</f>
        <v>#REF!</v>
      </c>
      <c r="Q221" s="163" t="e">
        <f>J215+J214+J213+J209+J205+J204+J191+J186+J179+J175+J171+J160+#REF!+J156+J149+J148+J147+J142+J137+J131+J126+J123+J118+J114+J113+J110+J109+#REF!+J106+J87+J77+J72+#REF!+#REF!+J66+#REF!+J57+J54+J48+J43+J37+J32+J29+J28+J27+J26+J25+J20+J18+J17+J16+J15+J14+J196+J197</f>
        <v>#REF!</v>
      </c>
      <c r="T221" s="190"/>
    </row>
    <row r="222" spans="1:20" s="24" customFormat="1" ht="99" hidden="1" customHeight="1" x14ac:dyDescent="0.4">
      <c r="A222" s="20"/>
      <c r="B222" s="21" t="s">
        <v>265</v>
      </c>
      <c r="C222" s="22"/>
      <c r="D222" s="23"/>
      <c r="E222" s="23"/>
      <c r="F222" s="23"/>
      <c r="G222" s="29"/>
      <c r="H222" s="36" t="s">
        <v>266</v>
      </c>
      <c r="I222" s="29"/>
      <c r="J222" s="29"/>
      <c r="K222" s="23"/>
      <c r="L222" s="23"/>
      <c r="M222" s="23"/>
      <c r="T222" s="190"/>
    </row>
    <row r="223" spans="1:20" s="17" customFormat="1" ht="82.2" hidden="1" customHeight="1" x14ac:dyDescent="0.25">
      <c r="A223" s="20"/>
      <c r="B223" s="21" t="s">
        <v>259</v>
      </c>
      <c r="C223" s="20"/>
      <c r="D223" s="25"/>
      <c r="E223" s="10"/>
      <c r="F223" s="10"/>
      <c r="G223" s="30"/>
      <c r="H223" s="36" t="s">
        <v>260</v>
      </c>
      <c r="I223" s="31"/>
      <c r="J223" s="31"/>
      <c r="K223" s="4"/>
      <c r="L223" s="4"/>
      <c r="M223" s="4"/>
      <c r="T223" s="190"/>
    </row>
    <row r="224" spans="1:20" s="17" customFormat="1" ht="74.25" customHeight="1" x14ac:dyDescent="0.25">
      <c r="A224" s="20"/>
      <c r="B224" s="21" t="s">
        <v>265</v>
      </c>
      <c r="C224" s="20"/>
      <c r="D224" s="25"/>
      <c r="E224" s="10"/>
      <c r="F224" s="10"/>
      <c r="G224" s="30"/>
      <c r="H224" s="36" t="s">
        <v>266</v>
      </c>
      <c r="I224" s="31"/>
      <c r="J224" s="31"/>
      <c r="K224" s="4"/>
      <c r="L224" s="4"/>
      <c r="M224" s="4"/>
      <c r="T224" s="190"/>
    </row>
    <row r="225" spans="1:20" s="17" customFormat="1" x14ac:dyDescent="0.25">
      <c r="A225" s="20"/>
      <c r="B225" s="20"/>
      <c r="C225" s="20"/>
      <c r="D225" s="25"/>
      <c r="E225" s="10"/>
      <c r="F225" s="10"/>
      <c r="G225" s="30"/>
      <c r="H225" s="31"/>
      <c r="I225" s="31"/>
      <c r="J225" s="31"/>
      <c r="K225" s="4"/>
      <c r="L225" s="4"/>
      <c r="M225" s="4"/>
      <c r="T225" s="190"/>
    </row>
    <row r="226" spans="1:20" s="17" customFormat="1" ht="33" customHeight="1" x14ac:dyDescent="0.25">
      <c r="A226" s="20"/>
      <c r="B226" s="20"/>
      <c r="C226" s="20"/>
      <c r="D226" s="25"/>
      <c r="E226" s="10"/>
      <c r="F226" s="10"/>
      <c r="G226" s="30"/>
      <c r="H226" s="31"/>
      <c r="I226" s="31"/>
      <c r="J226" s="31"/>
      <c r="K226" s="4"/>
      <c r="L226" s="4"/>
      <c r="M226" s="4"/>
      <c r="T226" s="190"/>
    </row>
    <row r="227" spans="1:20" s="17" customFormat="1" x14ac:dyDescent="0.25">
      <c r="A227" s="20"/>
      <c r="B227" s="20"/>
      <c r="C227" s="20"/>
      <c r="D227" s="25"/>
      <c r="E227" s="10"/>
      <c r="F227" s="10"/>
      <c r="G227" s="30"/>
      <c r="H227" s="32"/>
      <c r="I227" s="31"/>
      <c r="J227" s="31"/>
      <c r="K227" s="4"/>
      <c r="L227" s="4"/>
      <c r="M227" s="4"/>
      <c r="T227" s="190"/>
    </row>
  </sheetData>
  <sheetProtection selectLockedCells="1" selectUnlockedCells="1"/>
  <mergeCells count="13">
    <mergeCell ref="A6:J6"/>
    <mergeCell ref="H1:I1"/>
    <mergeCell ref="I8:J8"/>
    <mergeCell ref="A8:A9"/>
    <mergeCell ref="B8:B9"/>
    <mergeCell ref="C8:C9"/>
    <mergeCell ref="D8:D9"/>
    <mergeCell ref="E8:E9"/>
    <mergeCell ref="F8:F9"/>
    <mergeCell ref="G8:G9"/>
    <mergeCell ref="H8:H9"/>
    <mergeCell ref="H3:I3"/>
    <mergeCell ref="H2:J2"/>
  </mergeCells>
  <phoneticPr fontId="0" type="noConversion"/>
  <printOptions horizontalCentered="1"/>
  <pageMargins left="0.59055118110236227" right="0.19685039370078741" top="0.59055118110236227" bottom="0.51181102362204722" header="0.39370078740157483" footer="0.51181102362204722"/>
  <pageSetup paperSize="9" scale="37" firstPageNumber="0" fitToHeight="8" orientation="landscape" r:id="rId1"/>
  <headerFooter differentFirst="1">
    <oddHeader>&amp;C&amp;14&amp;P</oddHeader>
  </headerFooter>
  <rowBreaks count="5" manualBreakCount="5">
    <brk id="21" max="9" man="1"/>
    <brk id="40" max="16383" man="1"/>
    <brk id="61" max="9" man="1"/>
    <brk id="119" max="9" man="1"/>
    <brk id="18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</vt:i4>
      </vt:variant>
    </vt:vector>
  </HeadingPairs>
  <TitlesOfParts>
    <vt:vector size="10" baseType="lpstr">
      <vt:lpstr>ОР</vt:lpstr>
      <vt:lpstr>ОР!Excel_BuiltIn_Print_Titles</vt:lpstr>
      <vt:lpstr>ОР!Z_96E2A35E_4A48_419F_9E38_8CEFA5D27C66_.wvu.PrintArea</vt:lpstr>
      <vt:lpstr>ОР!Z_96E2A35E_4A48_419F_9E38_8CEFA5D27C66_.wvu.PrintTitles</vt:lpstr>
      <vt:lpstr>ОР!Z_ABBD498D_3D2F_4E62_985A_EF1DC4D9DC47_.wvu.PrintArea</vt:lpstr>
      <vt:lpstr>ОР!Z_ABBD498D_3D2F_4E62_985A_EF1DC4D9DC47_.wvu.PrintTitles</vt:lpstr>
      <vt:lpstr>ОР!Z_E02D48B6_D0D9_4E6E_B70D_8E13580A6528_.wvu.PrintArea</vt:lpstr>
      <vt:lpstr>ОР!Z_E02D48B6_D0D9_4E6E_B70D_8E13580A6528_.wvu.PrintTitles</vt:lpstr>
      <vt:lpstr>ОР!Заголовки_для_печати</vt:lpstr>
      <vt:lpstr>ОР!Область_печати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Бюджетний 1</dc:creator>
  <cp:keywords/>
  <dc:description/>
  <cp:lastModifiedBy>FIN3</cp:lastModifiedBy>
  <cp:revision/>
  <cp:lastPrinted>2026-03-11T09:35:26Z</cp:lastPrinted>
  <dcterms:created xsi:type="dcterms:W3CDTF">2016-11-15T14:28:25Z</dcterms:created>
  <dcterms:modified xsi:type="dcterms:W3CDTF">2026-03-11T09:35:32Z</dcterms:modified>
  <cp:category/>
  <cp:contentStatus/>
</cp:coreProperties>
</file>