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Рабочий стіл\Проєкти\46_ПОЗАЧЕРГОВА\1099 Звіт_бюджет\"/>
    </mc:Choice>
  </mc:AlternateContent>
  <xr:revisionPtr revIDLastSave="0" documentId="13_ncr:1_{5A9DB8BF-CCB3-4EAA-A2B3-24528E1DB068}" xr6:coauthVersionLast="47" xr6:coauthVersionMax="47" xr10:uidLastSave="{00000000-0000-0000-0000-000000000000}"/>
  <bookViews>
    <workbookView xWindow="210" yWindow="15" windowWidth="28410" windowHeight="15585" xr2:uid="{00000000-000D-0000-FFFF-FFFF00000000}"/>
  </bookViews>
  <sheets>
    <sheet name="Лист1" sheetId="1" r:id="rId1"/>
  </sheets>
  <definedNames>
    <definedName name="_xlnm.Print_Titles" localSheetId="0">Лист1!$A:$B,Лист1!$5:$7</definedName>
    <definedName name="_xlnm.Print_Area" localSheetId="0">Лист1!$A$1:$J$135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27" i="1"/>
  <c r="G23" i="1"/>
  <c r="C73" i="1" l="1"/>
  <c r="J125" i="1" l="1"/>
  <c r="J126" i="1"/>
  <c r="J128" i="1"/>
  <c r="J120" i="1"/>
  <c r="J121" i="1"/>
  <c r="J122" i="1"/>
  <c r="I120" i="1"/>
  <c r="I121" i="1"/>
  <c r="I122" i="1"/>
  <c r="J118" i="1"/>
  <c r="I118" i="1"/>
  <c r="J91" i="1"/>
  <c r="J86" i="1"/>
  <c r="I86" i="1"/>
  <c r="H86" i="1"/>
  <c r="G86" i="1"/>
  <c r="H118" i="1"/>
  <c r="H119" i="1"/>
  <c r="H120" i="1"/>
  <c r="H121" i="1"/>
  <c r="H122" i="1"/>
  <c r="G118" i="1"/>
  <c r="G119" i="1"/>
  <c r="G120" i="1"/>
  <c r="G121" i="1"/>
  <c r="G122" i="1"/>
  <c r="G123" i="1"/>
  <c r="F117" i="1"/>
  <c r="D117" i="1"/>
  <c r="J97" i="1"/>
  <c r="I97" i="1"/>
  <c r="H97" i="1"/>
  <c r="G97" i="1"/>
  <c r="J95" i="1"/>
  <c r="I95" i="1"/>
  <c r="H95" i="1"/>
  <c r="G95" i="1"/>
  <c r="F92" i="1" l="1"/>
  <c r="F85" i="1" s="1"/>
  <c r="D92" i="1"/>
  <c r="D85" i="1" s="1"/>
  <c r="F73" i="1" l="1"/>
  <c r="D73" i="1"/>
  <c r="J74" i="1"/>
  <c r="J75" i="1"/>
  <c r="I74" i="1"/>
  <c r="I75" i="1"/>
  <c r="H74" i="1"/>
  <c r="H75" i="1"/>
  <c r="G74" i="1"/>
  <c r="G75" i="1"/>
  <c r="J80" i="1"/>
  <c r="J81" i="1"/>
  <c r="J82" i="1"/>
  <c r="J83" i="1"/>
  <c r="J84" i="1"/>
  <c r="I80" i="1"/>
  <c r="I81" i="1"/>
  <c r="I82" i="1"/>
  <c r="I83" i="1"/>
  <c r="I84" i="1"/>
  <c r="H80" i="1"/>
  <c r="H81" i="1"/>
  <c r="H82" i="1"/>
  <c r="H83" i="1"/>
  <c r="H84" i="1"/>
  <c r="G80" i="1"/>
  <c r="G81" i="1"/>
  <c r="G82" i="1"/>
  <c r="G83" i="1"/>
  <c r="G84" i="1"/>
  <c r="H67" i="1" l="1"/>
  <c r="F66" i="1"/>
  <c r="D66" i="1" l="1"/>
  <c r="H66" i="1" s="1"/>
  <c r="G53" i="1"/>
  <c r="G54" i="1"/>
  <c r="J54" i="1"/>
  <c r="G47" i="1"/>
  <c r="F46" i="1"/>
  <c r="G46" i="1" s="1"/>
  <c r="J47" i="1"/>
  <c r="I46" i="1"/>
  <c r="I47" i="1"/>
  <c r="H47" i="1"/>
  <c r="F45" i="1" l="1"/>
  <c r="H46" i="1"/>
  <c r="J46" i="1"/>
  <c r="H45" i="1"/>
  <c r="I45" i="1"/>
  <c r="C127" i="1"/>
  <c r="C117" i="1"/>
  <c r="C92" i="1"/>
  <c r="C85" i="1" s="1"/>
  <c r="C41" i="1"/>
  <c r="G45" i="1" l="1"/>
  <c r="J45" i="1"/>
  <c r="I126" i="1"/>
  <c r="I128" i="1"/>
  <c r="H128" i="1"/>
  <c r="G128" i="1"/>
  <c r="E127" i="1"/>
  <c r="F127" i="1"/>
  <c r="D127" i="1"/>
  <c r="D124" i="1" s="1"/>
  <c r="E124" i="1"/>
  <c r="F124" i="1"/>
  <c r="C124" i="1"/>
  <c r="C116" i="1" s="1"/>
  <c r="G126" i="1"/>
  <c r="H126" i="1"/>
  <c r="J119" i="1"/>
  <c r="J123" i="1"/>
  <c r="H123" i="1"/>
  <c r="I119" i="1"/>
  <c r="I123" i="1"/>
  <c r="E117" i="1"/>
  <c r="E116" i="1" s="1"/>
  <c r="I117" i="1"/>
  <c r="D106" i="1"/>
  <c r="F106" i="1"/>
  <c r="I91" i="1"/>
  <c r="G91" i="1"/>
  <c r="H91" i="1"/>
  <c r="I127" i="1" l="1"/>
  <c r="J127" i="1"/>
  <c r="J117" i="1"/>
  <c r="F116" i="1"/>
  <c r="J116" i="1" s="1"/>
  <c r="D116" i="1"/>
  <c r="G117" i="1"/>
  <c r="H117" i="1"/>
  <c r="H127" i="1"/>
  <c r="J124" i="1"/>
  <c r="G127" i="1"/>
  <c r="E92" i="1"/>
  <c r="E85" i="1" s="1"/>
  <c r="J96" i="1"/>
  <c r="I96" i="1"/>
  <c r="G96" i="1"/>
  <c r="H96" i="1"/>
  <c r="J87" i="1" l="1"/>
  <c r="I87" i="1"/>
  <c r="H87" i="1"/>
  <c r="G87" i="1"/>
  <c r="E73" i="1" l="1"/>
  <c r="J76" i="1"/>
  <c r="I76" i="1"/>
  <c r="H76" i="1"/>
  <c r="G76" i="1"/>
  <c r="C71" i="1"/>
  <c r="H64" i="1"/>
  <c r="E16" i="1"/>
  <c r="F16" i="1"/>
  <c r="H40" i="1"/>
  <c r="G40" i="1"/>
  <c r="G44" i="1"/>
  <c r="J40" i="1"/>
  <c r="C22" i="1"/>
  <c r="J103" i="1" l="1"/>
  <c r="J104" i="1"/>
  <c r="J105" i="1"/>
  <c r="J108" i="1"/>
  <c r="J109" i="1"/>
  <c r="J110" i="1"/>
  <c r="J111" i="1"/>
  <c r="J112" i="1"/>
  <c r="J115" i="1"/>
  <c r="J130" i="1"/>
  <c r="J90" i="1"/>
  <c r="J93" i="1"/>
  <c r="J94" i="1"/>
  <c r="J98" i="1"/>
  <c r="J89" i="1"/>
  <c r="J77" i="1"/>
  <c r="J12" i="1" l="1"/>
  <c r="J13" i="1"/>
  <c r="J14" i="1"/>
  <c r="J15" i="1"/>
  <c r="J20" i="1"/>
  <c r="J23" i="1"/>
  <c r="J25" i="1"/>
  <c r="J27" i="1"/>
  <c r="J28" i="1"/>
  <c r="J31" i="1"/>
  <c r="J32" i="1"/>
  <c r="J33" i="1"/>
  <c r="J34" i="1"/>
  <c r="J36" i="1"/>
  <c r="J37" i="1"/>
  <c r="J38" i="1"/>
  <c r="J39" i="1"/>
  <c r="J42" i="1"/>
  <c r="J43" i="1"/>
  <c r="J44" i="1"/>
  <c r="J52" i="1"/>
  <c r="J53" i="1"/>
  <c r="J57" i="1"/>
  <c r="J58" i="1"/>
  <c r="J59" i="1"/>
  <c r="J61" i="1"/>
  <c r="J63" i="1"/>
  <c r="J64" i="1"/>
  <c r="J66" i="1"/>
  <c r="J67" i="1"/>
  <c r="I103" i="1" l="1"/>
  <c r="I104" i="1"/>
  <c r="I105" i="1"/>
  <c r="I108" i="1"/>
  <c r="I109" i="1"/>
  <c r="I110" i="1"/>
  <c r="I111" i="1"/>
  <c r="I112" i="1"/>
  <c r="I115" i="1"/>
  <c r="I125" i="1"/>
  <c r="I130" i="1"/>
  <c r="I72" i="1"/>
  <c r="I77" i="1"/>
  <c r="I88" i="1"/>
  <c r="I89" i="1"/>
  <c r="I90" i="1"/>
  <c r="I93" i="1"/>
  <c r="I94" i="1"/>
  <c r="I98" i="1"/>
  <c r="I12" i="1"/>
  <c r="I13" i="1"/>
  <c r="I14" i="1"/>
  <c r="I15" i="1"/>
  <c r="I17" i="1"/>
  <c r="I20" i="1"/>
  <c r="I23" i="1"/>
  <c r="I25" i="1"/>
  <c r="I27" i="1"/>
  <c r="I28" i="1"/>
  <c r="I31" i="1"/>
  <c r="I32" i="1"/>
  <c r="I33" i="1"/>
  <c r="I34" i="1"/>
  <c r="I36" i="1"/>
  <c r="I37" i="1"/>
  <c r="I38" i="1"/>
  <c r="I39" i="1"/>
  <c r="I40" i="1"/>
  <c r="I42" i="1"/>
  <c r="I43" i="1"/>
  <c r="I44" i="1"/>
  <c r="I50" i="1"/>
  <c r="I52" i="1"/>
  <c r="I53" i="1"/>
  <c r="I54" i="1"/>
  <c r="I57" i="1"/>
  <c r="I58" i="1"/>
  <c r="I59" i="1"/>
  <c r="I61" i="1"/>
  <c r="I63" i="1"/>
  <c r="I64" i="1"/>
  <c r="I66" i="1"/>
  <c r="I67" i="1"/>
  <c r="C113" i="1"/>
  <c r="H103" i="1"/>
  <c r="H104" i="1"/>
  <c r="H105" i="1"/>
  <c r="H109" i="1"/>
  <c r="H110" i="1"/>
  <c r="H111" i="1"/>
  <c r="H112" i="1"/>
  <c r="H125" i="1"/>
  <c r="H130" i="1"/>
  <c r="H72" i="1"/>
  <c r="H77" i="1"/>
  <c r="H88" i="1"/>
  <c r="H89" i="1"/>
  <c r="H90" i="1"/>
  <c r="H93" i="1"/>
  <c r="H94" i="1"/>
  <c r="H98" i="1"/>
  <c r="H12" i="1"/>
  <c r="H13" i="1"/>
  <c r="H14" i="1"/>
  <c r="H15" i="1"/>
  <c r="H17" i="1"/>
  <c r="H20" i="1"/>
  <c r="H23" i="1"/>
  <c r="H25" i="1"/>
  <c r="H27" i="1"/>
  <c r="H28" i="1"/>
  <c r="H31" i="1"/>
  <c r="H32" i="1"/>
  <c r="H33" i="1"/>
  <c r="H34" i="1"/>
  <c r="H36" i="1"/>
  <c r="H37" i="1"/>
  <c r="H38" i="1"/>
  <c r="H39" i="1"/>
  <c r="H42" i="1"/>
  <c r="H43" i="1"/>
  <c r="H44" i="1"/>
  <c r="H52" i="1"/>
  <c r="H53" i="1"/>
  <c r="H57" i="1"/>
  <c r="H58" i="1"/>
  <c r="H59" i="1"/>
  <c r="H61" i="1"/>
  <c r="H63" i="1"/>
  <c r="G103" i="1"/>
  <c r="G104" i="1"/>
  <c r="G105" i="1"/>
  <c r="G109" i="1"/>
  <c r="G110" i="1"/>
  <c r="G111" i="1"/>
  <c r="G112" i="1"/>
  <c r="G115" i="1"/>
  <c r="G125" i="1"/>
  <c r="G130" i="1"/>
  <c r="G72" i="1"/>
  <c r="G77" i="1"/>
  <c r="G88" i="1"/>
  <c r="G89" i="1"/>
  <c r="G90" i="1"/>
  <c r="G93" i="1"/>
  <c r="G94" i="1"/>
  <c r="G98" i="1"/>
  <c r="G32" i="1"/>
  <c r="G33" i="1"/>
  <c r="G34" i="1"/>
  <c r="G36" i="1"/>
  <c r="G37" i="1"/>
  <c r="G38" i="1"/>
  <c r="G39" i="1"/>
  <c r="G42" i="1"/>
  <c r="G43" i="1"/>
  <c r="G50" i="1"/>
  <c r="G52" i="1"/>
  <c r="G57" i="1"/>
  <c r="G58" i="1"/>
  <c r="G59" i="1"/>
  <c r="G61" i="1"/>
  <c r="G63" i="1"/>
  <c r="G64" i="1"/>
  <c r="G66" i="1"/>
  <c r="G67" i="1"/>
  <c r="G25" i="1"/>
  <c r="G28" i="1"/>
  <c r="G20" i="1"/>
  <c r="G17" i="1"/>
  <c r="G13" i="1"/>
  <c r="G14" i="1"/>
  <c r="G15" i="1"/>
  <c r="G12" i="1"/>
  <c r="C106" i="1" l="1"/>
  <c r="I116" i="1" l="1"/>
  <c r="H116" i="1"/>
  <c r="G116" i="1"/>
  <c r="G124" i="1"/>
  <c r="I124" i="1"/>
  <c r="H124" i="1"/>
  <c r="D51" i="1"/>
  <c r="E51" i="1"/>
  <c r="C51" i="1"/>
  <c r="F51" i="1"/>
  <c r="E19" i="1"/>
  <c r="F19" i="1"/>
  <c r="G51" i="1" l="1"/>
  <c r="H51" i="1"/>
  <c r="J51" i="1"/>
  <c r="I51" i="1"/>
  <c r="F24" i="1"/>
  <c r="F22" i="1"/>
  <c r="J22" i="1" l="1"/>
  <c r="I22" i="1"/>
  <c r="F114" i="1"/>
  <c r="F113" i="1" l="1"/>
  <c r="J114" i="1"/>
  <c r="I114" i="1"/>
  <c r="G114" i="1"/>
  <c r="G113" i="1" l="1"/>
  <c r="I113" i="1"/>
  <c r="J113" i="1"/>
  <c r="E71" i="1"/>
  <c r="F71" i="1"/>
  <c r="I71" i="1" s="1"/>
  <c r="D71" i="1"/>
  <c r="H71" i="1" l="1"/>
  <c r="G71" i="1"/>
  <c r="E30" i="1"/>
  <c r="C30" i="1" l="1"/>
  <c r="D24" i="1"/>
  <c r="E24" i="1"/>
  <c r="C24" i="1"/>
  <c r="D22" i="1"/>
  <c r="E22" i="1"/>
  <c r="C19" i="1"/>
  <c r="D19" i="1"/>
  <c r="E18" i="1"/>
  <c r="F18" i="1"/>
  <c r="C18" i="1"/>
  <c r="H24" i="1" l="1"/>
  <c r="G24" i="1"/>
  <c r="H22" i="1"/>
  <c r="G22" i="1"/>
  <c r="J24" i="1"/>
  <c r="I24" i="1"/>
  <c r="J18" i="1"/>
  <c r="I18" i="1"/>
  <c r="J19" i="1"/>
  <c r="I19" i="1"/>
  <c r="D18" i="1"/>
  <c r="G18" i="1" s="1"/>
  <c r="H19" i="1"/>
  <c r="G19" i="1"/>
  <c r="H18" i="1" l="1"/>
  <c r="C26" i="1"/>
  <c r="C21" i="1" l="1"/>
  <c r="F129" i="1"/>
  <c r="D26" i="1" l="1"/>
  <c r="E26" i="1"/>
  <c r="F26" i="1"/>
  <c r="I26" i="1" l="1"/>
  <c r="J26" i="1"/>
  <c r="H26" i="1"/>
  <c r="G26" i="1"/>
  <c r="D60" i="1"/>
  <c r="E60" i="1"/>
  <c r="C60" i="1"/>
  <c r="J92" i="1" l="1"/>
  <c r="I92" i="1"/>
  <c r="J107" i="1" l="1"/>
  <c r="I107" i="1"/>
  <c r="H106" i="1" l="1"/>
  <c r="G106" i="1"/>
  <c r="J106" i="1"/>
  <c r="I106" i="1"/>
  <c r="H92" i="1"/>
  <c r="G92" i="1"/>
  <c r="D79" i="1"/>
  <c r="F79" i="1"/>
  <c r="E79" i="1"/>
  <c r="G79" i="1" l="1"/>
  <c r="H79" i="1"/>
  <c r="G85" i="1"/>
  <c r="H85" i="1"/>
  <c r="E56" i="1"/>
  <c r="F60" i="1" l="1"/>
  <c r="F41" i="1"/>
  <c r="H60" i="1" l="1"/>
  <c r="J60" i="1"/>
  <c r="G60" i="1"/>
  <c r="I60" i="1"/>
  <c r="C129" i="1"/>
  <c r="D129" i="1"/>
  <c r="E129" i="1"/>
  <c r="C102" i="1"/>
  <c r="D102" i="1"/>
  <c r="D101" i="1" s="1"/>
  <c r="E102" i="1"/>
  <c r="E101" i="1" s="1"/>
  <c r="F102" i="1"/>
  <c r="D78" i="1"/>
  <c r="F78" i="1"/>
  <c r="E78" i="1"/>
  <c r="C79" i="1"/>
  <c r="C65" i="1"/>
  <c r="D65" i="1"/>
  <c r="C62" i="1"/>
  <c r="D62" i="1"/>
  <c r="C56" i="1"/>
  <c r="D56" i="1"/>
  <c r="C49" i="1"/>
  <c r="D49" i="1"/>
  <c r="D41" i="1"/>
  <c r="I79" i="1" l="1"/>
  <c r="J79" i="1"/>
  <c r="H78" i="1"/>
  <c r="G78" i="1"/>
  <c r="H41" i="1"/>
  <c r="H129" i="1"/>
  <c r="G129" i="1"/>
  <c r="F101" i="1"/>
  <c r="F131" i="1" s="1"/>
  <c r="H102" i="1"/>
  <c r="G102" i="1"/>
  <c r="J73" i="1"/>
  <c r="I73" i="1"/>
  <c r="J129" i="1"/>
  <c r="I129" i="1"/>
  <c r="C101" i="1"/>
  <c r="J102" i="1"/>
  <c r="I102" i="1"/>
  <c r="J85" i="1"/>
  <c r="I85" i="1"/>
  <c r="C78" i="1"/>
  <c r="C70" i="1" s="1"/>
  <c r="G41" i="1"/>
  <c r="J41" i="1"/>
  <c r="I41" i="1"/>
  <c r="H73" i="1"/>
  <c r="G73" i="1"/>
  <c r="H101" i="1"/>
  <c r="F70" i="1"/>
  <c r="E70" i="1"/>
  <c r="D70" i="1"/>
  <c r="D55" i="1"/>
  <c r="D48" i="1" s="1"/>
  <c r="C55" i="1"/>
  <c r="D131" i="1"/>
  <c r="D132" i="1" s="1"/>
  <c r="D30" i="1"/>
  <c r="D21" i="1"/>
  <c r="C16" i="1"/>
  <c r="D16" i="1"/>
  <c r="C11" i="1"/>
  <c r="D11" i="1"/>
  <c r="F65" i="1"/>
  <c r="E66" i="1"/>
  <c r="E65" i="1" s="1"/>
  <c r="F11" i="1"/>
  <c r="F10" i="1" s="1"/>
  <c r="E11" i="1"/>
  <c r="F62" i="1"/>
  <c r="H62" i="1" s="1"/>
  <c r="E62" i="1"/>
  <c r="E55" i="1" s="1"/>
  <c r="F56" i="1"/>
  <c r="G56" i="1" s="1"/>
  <c r="F49" i="1"/>
  <c r="I49" i="1" s="1"/>
  <c r="E49" i="1"/>
  <c r="E41" i="1"/>
  <c r="F21" i="1"/>
  <c r="E21" i="1"/>
  <c r="I78" i="1" l="1"/>
  <c r="J78" i="1"/>
  <c r="G65" i="1"/>
  <c r="H65" i="1"/>
  <c r="J70" i="1"/>
  <c r="G101" i="1"/>
  <c r="J101" i="1"/>
  <c r="I101" i="1"/>
  <c r="C131" i="1"/>
  <c r="J65" i="1"/>
  <c r="I65" i="1"/>
  <c r="J62" i="1"/>
  <c r="G62" i="1"/>
  <c r="I62" i="1"/>
  <c r="J56" i="1"/>
  <c r="H56" i="1"/>
  <c r="I56" i="1"/>
  <c r="J49" i="1"/>
  <c r="I21" i="1"/>
  <c r="J21" i="1"/>
  <c r="H21" i="1"/>
  <c r="G21" i="1"/>
  <c r="H16" i="1"/>
  <c r="G16" i="1"/>
  <c r="H11" i="1"/>
  <c r="G11" i="1"/>
  <c r="C48" i="1"/>
  <c r="J16" i="1"/>
  <c r="I16" i="1"/>
  <c r="J11" i="1"/>
  <c r="I11" i="1"/>
  <c r="I70" i="1"/>
  <c r="G70" i="1"/>
  <c r="H70" i="1"/>
  <c r="F132" i="1"/>
  <c r="H131" i="1"/>
  <c r="G131" i="1"/>
  <c r="G49" i="1"/>
  <c r="H49" i="1"/>
  <c r="D10" i="1"/>
  <c r="C10" i="1"/>
  <c r="F55" i="1"/>
  <c r="F48" i="1" s="1"/>
  <c r="E48" i="1"/>
  <c r="E10" i="1"/>
  <c r="D35" i="1"/>
  <c r="D29" i="1" s="1"/>
  <c r="E35" i="1"/>
  <c r="F35" i="1"/>
  <c r="C35" i="1"/>
  <c r="F30" i="1"/>
  <c r="H30" i="1" l="1"/>
  <c r="F29" i="1"/>
  <c r="F9" i="1" s="1"/>
  <c r="J131" i="1"/>
  <c r="I131" i="1"/>
  <c r="C132" i="1"/>
  <c r="I55" i="1"/>
  <c r="H55" i="1"/>
  <c r="J55" i="1"/>
  <c r="G55" i="1"/>
  <c r="J48" i="1"/>
  <c r="H35" i="1"/>
  <c r="G35" i="1"/>
  <c r="I30" i="1"/>
  <c r="J30" i="1"/>
  <c r="G30" i="1"/>
  <c r="G10" i="1"/>
  <c r="H10" i="1"/>
  <c r="I48" i="1"/>
  <c r="J35" i="1"/>
  <c r="I35" i="1"/>
  <c r="C29" i="1"/>
  <c r="C9" i="1" s="1"/>
  <c r="J10" i="1"/>
  <c r="I10" i="1"/>
  <c r="H132" i="1"/>
  <c r="G132" i="1"/>
  <c r="H48" i="1"/>
  <c r="G48" i="1"/>
  <c r="D9" i="1"/>
  <c r="D68" i="1" s="1"/>
  <c r="E29" i="1"/>
  <c r="J132" i="1" l="1"/>
  <c r="I132" i="1"/>
  <c r="I29" i="1"/>
  <c r="J29" i="1"/>
  <c r="C68" i="1"/>
  <c r="F68" i="1"/>
  <c r="H29" i="1"/>
  <c r="G29" i="1"/>
  <c r="D99" i="1"/>
  <c r="D133" i="1" s="1"/>
  <c r="E9" i="1"/>
  <c r="E68" i="1" s="1"/>
  <c r="E99" i="1" s="1"/>
  <c r="J9" i="1" l="1"/>
  <c r="I9" i="1"/>
  <c r="C99" i="1"/>
  <c r="J68" i="1"/>
  <c r="I68" i="1"/>
  <c r="H68" i="1"/>
  <c r="G68" i="1"/>
  <c r="H9" i="1"/>
  <c r="G9" i="1"/>
  <c r="F99" i="1"/>
  <c r="C133" i="1" l="1"/>
  <c r="J99" i="1"/>
  <c r="I99" i="1"/>
  <c r="H99" i="1"/>
  <c r="G99" i="1"/>
  <c r="F133" i="1"/>
  <c r="J133" i="1" l="1"/>
  <c r="I133" i="1"/>
  <c r="G133" i="1"/>
  <c r="H133" i="1"/>
</calcChain>
</file>

<file path=xl/sharedStrings.xml><?xml version="1.0" encoding="utf-8"?>
<sst xmlns="http://schemas.openxmlformats.org/spreadsheetml/2006/main" count="153" uniqueCount="137">
  <si>
    <t>ККД</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</si>
  <si>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</si>
  <si>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</si>
  <si>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</si>
  <si>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</si>
  <si>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</si>
  <si>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</si>
  <si>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</si>
  <si>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</si>
  <si>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</si>
  <si>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Внутрішні податки на товари та послуги  </t>
  </si>
  <si>
    <t>Акцизний податок з вироблених в Україні підакцизних товарів (продукції) </t>
  </si>
  <si>
    <t>Пальне</t>
  </si>
  <si>
    <t>Акцизний податок з ввезених на митну територію України підакцизних товарів (продукції) </t>
  </si>
  <si>
    <t>Акцизний податок з реалізації суб`єктами господарювання роздрібної торгівлі підакцизних товарів </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</si>
  <si>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</si>
  <si>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</si>
  <si>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</si>
  <si>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</si>
  <si>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</si>
  <si>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</si>
  <si>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</si>
  <si>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</si>
  <si>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</si>
  <si>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Єдиний податок  </t>
  </si>
  <si>
    <t>Єдиний податок з юридичних осіб </t>
  </si>
  <si>
    <t>Єдиний податок з фізичних осіб </t>
  </si>
  <si>
    <t>Неподаткові надходження  </t>
  </si>
  <si>
    <t>Доходи від власності та підприємницької діяльності  </t>
  </si>
  <si>
    <t>Плата за розміщення тимчасово вільних коштів місцевих бюджетів </t>
  </si>
  <si>
    <t>Інші надходження  </t>
  </si>
  <si>
    <t>Адміністративні штрафи та інші санкції </t>
  </si>
  <si>
    <t>Адміністративні збори та платежі, доходи від некомерційної господарської діяльності </t>
  </si>
  <si>
    <t>Плата за надання адміністративних послуг</t>
  </si>
  <si>
    <t>Адміністративний збір за проведення державної реєстрації юридичних осіб, фізичних осіб - підприємців та громадських формувань</t>
  </si>
  <si>
    <t>Плата за надання інших адміністративних послуг</t>
  </si>
  <si>
    <t>Адміністративний збір за державну реєстрацію речових прав на нерухоме майно та їх обтяжень </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</si>
  <si>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</si>
  <si>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</si>
  <si>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</si>
  <si>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</si>
  <si>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Офіційні трансферти  </t>
  </si>
  <si>
    <t>Субвенції з державного бюджету місцевим бюджетам</t>
  </si>
  <si>
    <t>Освітня субвенція з державного бюджету місцевим бюджетам </t>
  </si>
  <si>
    <t>Дотації з місцевих бюджетів іншим місцевим бюджетам</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</si>
  <si>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</si>
  <si>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</si>
  <si>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</si>
  <si>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</si>
  <si>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</si>
  <si>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Міжбюджетні трансферти</t>
  </si>
  <si>
    <t>Загальний фонд</t>
  </si>
  <si>
    <t>Екологічний податок </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</si>
  <si>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</si>
  <si>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</si>
  <si>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</si>
  <si>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</si>
  <si>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</si>
  <si>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</si>
  <si>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Плата за оренду майна бюджетних установ, що здійснюється відповідно до Закону України `Про оренду державного та комунального майна`</t>
  </si>
  <si>
    <t>Цільові фонди  </t>
  </si>
  <si>
    <t>Цільові фонди, утворені Верховною Радою Автономної Республіки Крим, органами місцевого самоврядування та місцевими органами виконавчої влади  </t>
  </si>
  <si>
    <t>Спеціальний фонд</t>
  </si>
  <si>
    <t>Х</t>
  </si>
  <si>
    <t>код бюджету</t>
  </si>
  <si>
    <t>Всього доходів загального фонду без урахування трансфертів</t>
  </si>
  <si>
    <t>тис.грн.</t>
  </si>
  <si>
    <t>Всього доходів загального фонду</t>
  </si>
  <si>
    <t>Інші дотації з місцевого бюджету в т.ч.</t>
  </si>
  <si>
    <t>Інші дотації з бюджету    Вербківської сільської територіальної ромади</t>
  </si>
  <si>
    <t>Назва</t>
  </si>
  <si>
    <t>Разом по бюджету</t>
  </si>
  <si>
    <t>Плата за землю в т.ч.</t>
  </si>
  <si>
    <t xml:space="preserve">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</si>
  <si>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 xml:space="preserve">Надходження від орендної плати за користування цілісним майновим комплексом та іншим державним майном  </t>
  </si>
  <si>
    <t>Надходження від орендної плати за користування майновим комплексом та іншим майном, що перебуває в комунальній власності</t>
  </si>
  <si>
    <t>Інші дотації з бюджету Троїцької сільської територіальної ромади</t>
  </si>
  <si>
    <t xml:space="preserve"> 
Неподаткові надходження  </t>
  </si>
  <si>
    <t xml:space="preserve"> 
Інші надходження </t>
  </si>
  <si>
    <t xml:space="preserve"> 
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</si>
  <si>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</si>
  <si>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</si>
  <si>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</si>
  <si>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тютюну,рідин, що використовуються в електронних сигаретах, що оподатковується згідно з підпунктом 213.1.14</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</si>
  <si>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</si>
  <si>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</si>
  <si>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за рахунок додаткової дотації з державного бюджету місцевим бюджетам для надання компенсації закладм комунальної\ форми власності, закладам освіти державної форми власності, що передані на фінансування з місцевих бюджетів, закладам спільної власності територіальних громад області, що перебувають в управлінні обласних рад</t>
  </si>
  <si>
    <t>Рентна плата та плата за використання інших природних ресурсів</t>
  </si>
  <si>
    <t>Податок на нерухоме майно, відмінне від земельної ділянки, сплачеий юридичними та фізичними особами, які є власниками об'єктів житлової та нежитлової нерухомості в т.ч.</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</si>
  <si>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</si>
  <si>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</si>
  <si>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Субвенція з обласного бюджету місцевим бюджетам на пільгове медичне обслуговування осіб, які постраждали внаслідок Чорнобильської катастрофи</t>
  </si>
  <si>
    <t>Доходи від операції з капіталом</t>
  </si>
  <si>
    <t>Надходження від продажу основного капіталу</t>
  </si>
  <si>
    <t xml:space="preserve"> 
Кошти від відчуження майна, що належить Автономній Республіці Крим та майна, що перебуває в комунальній власності  </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</si>
  <si>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захистуˮ, та які потребують поліпшення житлових умов за рахунок відповідної субвенції з державного бюджету</t>
  </si>
  <si>
    <t>План січень-грудень</t>
  </si>
  <si>
    <t>Виконано січень-грудень</t>
  </si>
  <si>
    <t>Кошти гарантійного та реєстраційного внесків, що визначені Законом України "Про оренду державного та комунальногомвйна", які піжлягають перерахуванню оператором електронного майданчика до відповідного бюджету</t>
  </si>
  <si>
    <t>Офіційні трансферти</t>
  </si>
  <si>
    <t>Всього спеціальний фонд (без урахування трансфертів)</t>
  </si>
  <si>
    <t xml:space="preserve">Всього спеціальний фонд </t>
  </si>
  <si>
    <t>+ ;   -</t>
  </si>
  <si>
    <t>%</t>
  </si>
  <si>
    <t>Транспортний податок з фізичних осіб</t>
  </si>
  <si>
    <t>Субвенція з державного бюджету місцевим бюджетамна забезпечення харчуванням учнів початкових класів закладів загальної середньої освіти</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</si>
  <si>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</si>
  <si>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обласного бюджету до місцевих бюджетів на облаштування приміщень, які плануються до використання для укриття учнів та працівників закладів загальної середньої освіти.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</si>
  <si>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</si>
  <si>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Суьбвенція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</si>
  <si>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</si>
  <si>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за рахунок залишку кошгтів освітньої субвенції, що утворився на початок бюджетного періоду</t>
  </si>
  <si>
    <t>0459100000</t>
  </si>
  <si>
    <t xml:space="preserve">                      Виконання по доходах за січень-грудень 2025 року</t>
  </si>
  <si>
    <t>Фактичні надходження за 2024 рік</t>
  </si>
  <si>
    <t>Затверджено на 2025 рік                 ( з урахуванням змін)</t>
  </si>
  <si>
    <t xml:space="preserve">Виконання показників затверджених на 2025 рік </t>
  </si>
  <si>
    <t>Зміна обсягів надходжень за 2025 рік відносно 2024 року</t>
  </si>
  <si>
    <t>Інші податки та збори</t>
  </si>
  <si>
    <t>Податки і збори, не віднесені до інших категорій, та кошти, що передаються (отримуються) відповідно до бюджетного законодавства</t>
  </si>
  <si>
    <t>Податки та збори, не віднесені до інших категорій</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</si>
  <si>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</si>
  <si>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</si>
  <si>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</si>
  <si>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</si>
  <si>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</si>
  <si>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</si>
  <si>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</si>
  <si>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</si>
  <si>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 xml:space="preserve">Субвенція з обласного бюджету до місцевих бюджетів на виконання доручень виборців депутатами обласної ради </t>
  </si>
  <si>
    <t>Субвенція з бюджету Полонської міської територіальної громади Шепетівського району Хмельницької області на поповнення запасів матеріалів першої необхідності (матеріального резерву) для ліквідації надзвичайних подій, що можуть статися внаслідок бойових дій та застосування ворогом дальніх засобів ураження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</si>
  <si>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</si>
  <si>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обласного бюджету до місцевих бюджетів на виконання доручень виборців депутатами обласної ради</t>
  </si>
  <si>
    <t>Субвенція з державного бюджету місцевим бюджетам на задоволення потреб у забезпеченні безпечного освітнього середовища</t>
  </si>
  <si>
    <t>Субвенція з державного бюджету місцевим бюджетам на придбання обладнання, інвентарю та устаткування для шкільних їдалень (харчоблоків)</t>
  </si>
  <si>
    <t>Секретар міської ради                                                                                                                                   Жанна ШКУТ</t>
  </si>
  <si>
    <t xml:space="preserve">Додаток 1                                            до рішення  Тернівської міської ради                                                             від 23.02.2026                       № 1099-46/VIII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</si>
</sst>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1" x14ac:knownFonts="1">
    <font>
      <sz val="10"/>
      <color theme="1"/>
      <name val="Calibri"/>
      <family val="2"/>
      <charset val="204"/>
      <scheme val="minor"/>
    </font>
    <font>
      <sz val="12"/>
      <color theme="1"/>
      <name val="Calibri"/>
      <family val="2"/>
      <charset val="204"/>
      <scheme val="minor"/>
    </font>
    <font>
      <b/>
      <sz val="12"/>
      <color theme="1"/>
      <name val="Calibri"/>
      <family val="2"/>
      <charset val="204"/>
      <scheme val="minor"/>
    </font>
    <font>
      <b/>
      <u/>
      <sz val="12"/>
      <color theme="1"/>
      <name val="Calibri"/>
      <family val="2"/>
      <charset val="204"/>
      <scheme val="minor"/>
    </font>
    <font>
      <sz val="14"/>
      <color theme="1"/>
      <name val="Times New Roman"/>
      <family val="1"/>
      <charset val="204"/>
    </font>
    <font>
      <b/>
      <sz val="18"/>
      <color theme="1"/>
      <name val="Times New Roman"/>
      <family val="1"/>
      <charset val="204"/>
    </font>
    <font>
      <b/>
      <sz val="12"/>
      <color theme="1"/>
      <name val="Times New Roman"/>
      <family val="1"/>
      <charset val="204"/>
    </font>
    <font>
      <sz val="12"/>
      <color theme="1"/>
      <name val="Times New Roman"/>
      <family val="1"/>
      <charset val="204"/>
    </font>
    <font>
      <i/>
      <sz val="12"/>
      <name val="Times New Roman"/>
      <family val="1"/>
      <charset val="204"/>
    </font>
    <font>
      <i/>
      <sz val="12"/>
      <color theme="1"/>
      <name val="Times New Roman"/>
      <family val="1"/>
      <charset val="204"/>
    </font>
    <font>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7">
    <xf numFmtId="0" fontId="0" fillId="0" borderId="0" xfId="0"/>
    <xf numFmtId="0" fontId="1" fillId="0" borderId="0" xfId="0" applyFont="1" applyAlignment="1">
      <alignment wrapText="1"/>
    </xf>
    <xf numFmtId="0" fontId="2" fillId="0" borderId="1" xfId="0" applyFont="1" applyBorder="1" applyAlignment="1">
      <alignment horizontal="center" wrapText="1"/>
    </xf>
    <xf numFmtId="0" fontId="7" fillId="2" borderId="1" xfId="0" applyFont="1" applyFill="1" applyBorder="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165" fontId="6" fillId="2" borderId="1" xfId="0" applyNumberFormat="1" applyFont="1" applyFill="1" applyBorder="1" applyAlignment="1">
      <alignment horizontal="right" wrapText="1"/>
    </xf>
    <xf numFmtId="0" fontId="1" fillId="2" borderId="0" xfId="0" applyFont="1" applyFill="1" applyAlignment="1">
      <alignment wrapText="1"/>
    </xf>
    <xf numFmtId="0" fontId="2" fillId="0" borderId="0" xfId="0" applyFont="1" applyAlignment="1">
      <alignment wrapText="1"/>
    </xf>
    <xf numFmtId="49" fontId="10" fillId="0" borderId="1" xfId="0" applyNumberFormat="1" applyFont="1" applyBorder="1" applyAlignment="1">
      <alignment horizontal="center" vertical="center" wrapText="1"/>
    </xf>
    <xf numFmtId="165" fontId="7" fillId="2" borderId="1" xfId="0" applyNumberFormat="1" applyFont="1" applyFill="1" applyBorder="1" applyAlignment="1">
      <alignment horizontal="right" wrapText="1"/>
    </xf>
    <xf numFmtId="166" fontId="6" fillId="2" borderId="1" xfId="0" applyNumberFormat="1" applyFont="1" applyFill="1" applyBorder="1" applyAlignment="1">
      <alignment horizontal="right" wrapText="1"/>
    </xf>
    <xf numFmtId="0" fontId="7" fillId="2" borderId="1" xfId="0" applyFont="1" applyFill="1" applyBorder="1" applyAlignment="1">
      <alignment horizontal="right" wrapText="1"/>
    </xf>
    <xf numFmtId="0" fontId="6" fillId="2" borderId="1" xfId="0" applyFont="1" applyFill="1" applyBorder="1" applyAlignment="1">
      <alignment wrapText="1"/>
    </xf>
    <xf numFmtId="0" fontId="2" fillId="0" borderId="0" xfId="0" applyFont="1" applyAlignment="1">
      <alignment horizontal="center" wrapText="1"/>
    </xf>
    <xf numFmtId="0" fontId="1" fillId="0" borderId="0" xfId="0" applyFont="1" applyAlignment="1">
      <alignment horizontal="right" wrapText="1"/>
    </xf>
    <xf numFmtId="0" fontId="1" fillId="0" borderId="1" xfId="0" applyFont="1" applyBorder="1" applyAlignment="1">
      <alignment wrapText="1"/>
    </xf>
    <xf numFmtId="166" fontId="6" fillId="2" borderId="1" xfId="0" applyNumberFormat="1" applyFont="1" applyFill="1" applyBorder="1" applyAlignment="1">
      <alignment wrapText="1"/>
    </xf>
    <xf numFmtId="165" fontId="6" fillId="2" borderId="1" xfId="0" applyNumberFormat="1" applyFont="1" applyFill="1" applyBorder="1" applyAlignment="1">
      <alignment wrapText="1"/>
    </xf>
    <xf numFmtId="166" fontId="7" fillId="2" borderId="1" xfId="0" applyNumberFormat="1" applyFont="1" applyFill="1" applyBorder="1" applyAlignment="1">
      <alignment wrapText="1"/>
    </xf>
    <xf numFmtId="165" fontId="7" fillId="2" borderId="1" xfId="0" applyNumberFormat="1" applyFont="1" applyFill="1" applyBorder="1" applyAlignment="1">
      <alignment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wrapText="1"/>
    </xf>
    <xf numFmtId="0" fontId="7" fillId="0" borderId="0" xfId="0" applyFont="1" applyAlignment="1">
      <alignment horizontal="left" wrapText="1"/>
    </xf>
    <xf numFmtId="49" fontId="3" fillId="0" borderId="0" xfId="0" applyNumberFormat="1" applyFont="1" applyAlignment="1">
      <alignment horizontal="left" wrapText="1"/>
    </xf>
    <xf numFmtId="0" fontId="5" fillId="0" borderId="0" xfId="0" applyFont="1" applyAlignment="1">
      <alignment horizont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wrapText="1"/>
    </xf>
    <xf numFmtId="0" fontId="7" fillId="0" borderId="1" xfId="0" applyFont="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6" xfId="0" applyFont="1" applyFill="1" applyBorder="1" applyAlignment="1">
      <alignment horizontal="center" wrapText="1"/>
    </xf>
    <xf numFmtId="164" fontId="6" fillId="2" borderId="4" xfId="0" applyNumberFormat="1" applyFont="1" applyFill="1" applyBorder="1" applyAlignment="1">
      <alignment horizontal="center" wrapText="1"/>
    </xf>
    <xf numFmtId="164" fontId="6" fillId="2" borderId="6" xfId="0" applyNumberFormat="1" applyFont="1" applyFill="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4" fillId="2" borderId="0" xfId="0" applyFont="1" applyFill="1" applyAlignment="1">
      <alignment horizontal="left" wrapText="1"/>
    </xf>
    <xf numFmtId="0" fontId="6" fillId="2" borderId="1" xfId="0" applyFont="1" applyFill="1" applyBorder="1" applyAlignment="1">
      <alignment wrapText="1"/>
    </xf>
    <xf numFmtId="164" fontId="6" fillId="2" borderId="4" xfId="0" applyNumberFormat="1" applyFont="1" applyFill="1" applyBorder="1" applyAlignment="1">
      <alignment horizontal="left" wrapText="1"/>
    </xf>
    <xf numFmtId="164" fontId="6" fillId="2" borderId="6" xfId="0" applyNumberFormat="1" applyFont="1" applyFill="1" applyBorder="1" applyAlignment="1">
      <alignment horizontal="lef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5"/>
  <sheetViews>
    <sheetView tabSelected="1" view="pageBreakPreview" zoomScale="85" zoomScaleNormal="100" zoomScaleSheetLayoutView="85" workbookViewId="0">
      <selection activeCell="N2" sqref="N2"/>
    </sheetView>
  </sheetViews>
  <sheetFormatPr defaultColWidth="9.140625" defaultRowHeight="15.75" x14ac:dyDescent="0.25"/>
  <cols>
    <col min="1" max="1" width="12.7109375" style="1" customWidth="1"/>
    <col min="2" max="2" width="54.42578125" style="1" customWidth="1"/>
    <col min="3" max="3" width="15.28515625" style="1" customWidth="1"/>
    <col min="4" max="4" width="18.5703125" style="1" customWidth="1"/>
    <col min="5" max="5" width="16.5703125" style="1" hidden="1" customWidth="1"/>
    <col min="6" max="6" width="16" style="1" customWidth="1"/>
    <col min="7" max="7" width="14.140625" style="1" customWidth="1"/>
    <col min="8" max="8" width="9.42578125" style="1" customWidth="1"/>
    <col min="9" max="9" width="12" style="1" customWidth="1"/>
    <col min="10" max="10" width="15.42578125" style="1" customWidth="1"/>
    <col min="11" max="16384" width="9.140625" style="1"/>
  </cols>
  <sheetData>
    <row r="1" spans="1:11" ht="80.45" customHeight="1" x14ac:dyDescent="0.25">
      <c r="A1" s="14"/>
      <c r="B1" s="14"/>
      <c r="C1" s="14"/>
      <c r="D1" s="14"/>
      <c r="E1" s="14"/>
      <c r="F1" s="8"/>
      <c r="G1" s="8"/>
      <c r="H1" s="8"/>
      <c r="I1" s="25" t="s">
        <v>136</v>
      </c>
      <c r="J1" s="25"/>
      <c r="K1" s="14"/>
    </row>
    <row r="2" spans="1:11" ht="23.25" customHeight="1" x14ac:dyDescent="0.3">
      <c r="A2" s="27" t="s">
        <v>113</v>
      </c>
      <c r="B2" s="27"/>
      <c r="C2" s="27"/>
      <c r="D2" s="27"/>
      <c r="E2" s="27"/>
      <c r="F2" s="27"/>
      <c r="G2" s="27"/>
      <c r="H2" s="27"/>
      <c r="I2" s="27"/>
      <c r="J2" s="27"/>
      <c r="K2" s="14"/>
    </row>
    <row r="3" spans="1:11" x14ac:dyDescent="0.25">
      <c r="A3" s="26" t="s">
        <v>112</v>
      </c>
      <c r="B3" s="26"/>
      <c r="C3" s="14"/>
      <c r="D3" s="14"/>
      <c r="E3" s="14"/>
      <c r="F3" s="14"/>
      <c r="G3" s="14"/>
      <c r="H3" s="14"/>
      <c r="I3" s="14"/>
      <c r="J3" s="14"/>
      <c r="K3" s="14"/>
    </row>
    <row r="4" spans="1:11" ht="31.5" x14ac:dyDescent="0.25">
      <c r="A4" s="1" t="s">
        <v>64</v>
      </c>
      <c r="J4" s="15" t="s">
        <v>66</v>
      </c>
    </row>
    <row r="5" spans="1:11" ht="73.5" customHeight="1" x14ac:dyDescent="0.25">
      <c r="A5" s="33" t="s">
        <v>0</v>
      </c>
      <c r="B5" s="33" t="s">
        <v>70</v>
      </c>
      <c r="C5" s="31" t="s">
        <v>114</v>
      </c>
      <c r="D5" s="31" t="s">
        <v>115</v>
      </c>
      <c r="E5" s="31" t="s">
        <v>96</v>
      </c>
      <c r="F5" s="31" t="s">
        <v>97</v>
      </c>
      <c r="G5" s="30" t="s">
        <v>116</v>
      </c>
      <c r="H5" s="30"/>
      <c r="I5" s="28" t="s">
        <v>117</v>
      </c>
      <c r="J5" s="29"/>
    </row>
    <row r="6" spans="1:11" ht="15" customHeight="1" x14ac:dyDescent="0.25">
      <c r="A6" s="34"/>
      <c r="B6" s="34"/>
      <c r="C6" s="32"/>
      <c r="D6" s="32"/>
      <c r="E6" s="32"/>
      <c r="F6" s="32"/>
      <c r="G6" s="9" t="s">
        <v>102</v>
      </c>
      <c r="H6" s="9" t="s">
        <v>103</v>
      </c>
      <c r="I6" s="9" t="s">
        <v>102</v>
      </c>
      <c r="J6" s="9" t="s">
        <v>103</v>
      </c>
    </row>
    <row r="7" spans="1:11" ht="17.45" customHeight="1" x14ac:dyDescent="0.25">
      <c r="A7" s="2">
        <v>1</v>
      </c>
      <c r="B7" s="2">
        <v>2</v>
      </c>
      <c r="C7" s="2">
        <v>3</v>
      </c>
      <c r="D7" s="2">
        <v>4</v>
      </c>
      <c r="E7" s="2">
        <v>5</v>
      </c>
      <c r="F7" s="2">
        <v>6</v>
      </c>
      <c r="G7" s="2">
        <v>7</v>
      </c>
      <c r="H7" s="2">
        <v>8</v>
      </c>
      <c r="I7" s="2">
        <v>9</v>
      </c>
      <c r="J7" s="2">
        <v>10</v>
      </c>
    </row>
    <row r="8" spans="1:11" x14ac:dyDescent="0.25">
      <c r="A8" s="40" t="s">
        <v>51</v>
      </c>
      <c r="B8" s="41"/>
      <c r="C8" s="41"/>
      <c r="D8" s="41"/>
      <c r="E8" s="41"/>
      <c r="F8" s="41"/>
      <c r="G8" s="41"/>
      <c r="H8" s="41"/>
      <c r="I8" s="42"/>
      <c r="J8" s="16"/>
    </row>
    <row r="9" spans="1:11" x14ac:dyDescent="0.25">
      <c r="A9" s="13">
        <v>10000000</v>
      </c>
      <c r="B9" s="13" t="s">
        <v>1</v>
      </c>
      <c r="C9" s="17">
        <f t="shared" ref="C9:D9" si="0">C10+C21+C29+C18</f>
        <v>255133.37132999999</v>
      </c>
      <c r="D9" s="17">
        <f t="shared" si="0"/>
        <v>286163.95</v>
      </c>
      <c r="E9" s="17">
        <f>E10+E21+E29+E18</f>
        <v>216187.3</v>
      </c>
      <c r="F9" s="17">
        <f>F10+F21+F29+F18+F45</f>
        <v>311619.64983999997</v>
      </c>
      <c r="G9" s="17">
        <f>F9-D9</f>
        <v>25455.699839999957</v>
      </c>
      <c r="H9" s="18">
        <f>F9/D9%</f>
        <v>108.89549499159483</v>
      </c>
      <c r="I9" s="17">
        <f>F9-C9</f>
        <v>56486.278509999975</v>
      </c>
      <c r="J9" s="18">
        <f>F9/C9%-100</f>
        <v>22.139902050264638</v>
      </c>
    </row>
    <row r="10" spans="1:11" ht="36" customHeight="1" x14ac:dyDescent="0.25">
      <c r="A10" s="13">
        <v>11000000</v>
      </c>
      <c r="B10" s="13" t="s">
        <v>2</v>
      </c>
      <c r="C10" s="17">
        <f t="shared" ref="C10:D10" si="1">C11+C16</f>
        <v>207346.64799999999</v>
      </c>
      <c r="D10" s="17">
        <f t="shared" si="1"/>
        <v>233872.04300000001</v>
      </c>
      <c r="E10" s="17">
        <f>E11+E16</f>
        <v>182171</v>
      </c>
      <c r="F10" s="17">
        <f>F11+F16</f>
        <v>256728.19008999999</v>
      </c>
      <c r="G10" s="17">
        <f t="shared" ref="G10:G11" si="2">F10-D10</f>
        <v>22856.147089999984</v>
      </c>
      <c r="H10" s="18">
        <f t="shared" ref="H10:H68" si="3">F10/D10%</f>
        <v>109.77292830592839</v>
      </c>
      <c r="I10" s="17">
        <f t="shared" ref="I10:I68" si="4">F10-C10</f>
        <v>49381.542090000003</v>
      </c>
      <c r="J10" s="18">
        <f t="shared" ref="J10:J68" si="5">F10/C10%-100</f>
        <v>23.81593460338938</v>
      </c>
    </row>
    <row r="11" spans="1:11" ht="22.15" customHeight="1" x14ac:dyDescent="0.25">
      <c r="A11" s="13">
        <v>11010000</v>
      </c>
      <c r="B11" s="13" t="s">
        <v>3</v>
      </c>
      <c r="C11" s="17">
        <f t="shared" ref="C11:D11" si="6">C12+C13+C14+C15</f>
        <v>207345.96799999999</v>
      </c>
      <c r="D11" s="17">
        <f t="shared" si="6"/>
        <v>233791.04300000001</v>
      </c>
      <c r="E11" s="17">
        <f>E12+E13+E14+E15</f>
        <v>182115</v>
      </c>
      <c r="F11" s="17">
        <f>F12+F13+F14+F15</f>
        <v>256727.16921999998</v>
      </c>
      <c r="G11" s="17">
        <f t="shared" si="2"/>
        <v>22936.126219999976</v>
      </c>
      <c r="H11" s="18">
        <f t="shared" si="3"/>
        <v>109.81052393012335</v>
      </c>
      <c r="I11" s="17">
        <f t="shared" si="4"/>
        <v>49381.201219999988</v>
      </c>
      <c r="J11" s="18">
        <f t="shared" si="5"/>
        <v>23.815848312034689</v>
      </c>
    </row>
    <row r="12" spans="1:11" ht="49.15" customHeight="1" x14ac:dyDescent="0.25">
      <c r="A12" s="3">
        <v>11010100</v>
      </c>
      <c r="B12" s="3" t="s">
        <v>4</v>
      </c>
      <c r="C12" s="19">
        <v>195902.69200000001</v>
      </c>
      <c r="D12" s="19">
        <v>222695.603</v>
      </c>
      <c r="E12" s="19">
        <v>171600</v>
      </c>
      <c r="F12" s="19">
        <v>244042.90057999999</v>
      </c>
      <c r="G12" s="19">
        <f>F12-D12</f>
        <v>21347.297579999984</v>
      </c>
      <c r="H12" s="20">
        <f t="shared" si="3"/>
        <v>109.5858639741531</v>
      </c>
      <c r="I12" s="19">
        <f t="shared" si="4"/>
        <v>48140.208579999977</v>
      </c>
      <c r="J12" s="20">
        <f t="shared" si="5"/>
        <v>24.573530914011116</v>
      </c>
    </row>
    <row r="13" spans="1:11" ht="85.9" hidden="1" customHeight="1" x14ac:dyDescent="0.25">
      <c r="A13" s="3">
        <v>11010200</v>
      </c>
      <c r="B13" s="3" t="s">
        <v>5</v>
      </c>
      <c r="C13" s="19">
        <v>0</v>
      </c>
      <c r="D13" s="19">
        <v>0</v>
      </c>
      <c r="E13" s="19">
        <v>2950</v>
      </c>
      <c r="F13" s="19">
        <v>0</v>
      </c>
      <c r="G13" s="19">
        <f t="shared" ref="G13:G68" si="7">F13-D13</f>
        <v>0</v>
      </c>
      <c r="H13" s="20" t="e">
        <f t="shared" si="3"/>
        <v>#DIV/0!</v>
      </c>
      <c r="I13" s="19">
        <f t="shared" si="4"/>
        <v>0</v>
      </c>
      <c r="J13" s="20" t="e">
        <f t="shared" si="5"/>
        <v>#DIV/0!</v>
      </c>
    </row>
    <row r="14" spans="1:11" ht="51" customHeight="1" x14ac:dyDescent="0.25">
      <c r="A14" s="3">
        <v>11010400</v>
      </c>
      <c r="B14" s="3" t="s">
        <v>6</v>
      </c>
      <c r="C14" s="19">
        <v>10427.924999999999</v>
      </c>
      <c r="D14" s="19">
        <v>8215</v>
      </c>
      <c r="E14" s="19">
        <v>6800</v>
      </c>
      <c r="F14" s="19">
        <v>9590.8021100000005</v>
      </c>
      <c r="G14" s="19">
        <f t="shared" si="7"/>
        <v>1375.8021100000005</v>
      </c>
      <c r="H14" s="20">
        <f t="shared" si="3"/>
        <v>116.74743895313451</v>
      </c>
      <c r="I14" s="19">
        <f t="shared" si="4"/>
        <v>-837.12288999999873</v>
      </c>
      <c r="J14" s="20">
        <f t="shared" si="5"/>
        <v>-8.0277034021629277</v>
      </c>
    </row>
    <row r="15" spans="1:11" ht="50.45" customHeight="1" x14ac:dyDescent="0.25">
      <c r="A15" s="3">
        <v>11010500</v>
      </c>
      <c r="B15" s="3" t="s">
        <v>7</v>
      </c>
      <c r="C15" s="19">
        <v>1015.351</v>
      </c>
      <c r="D15" s="19">
        <v>2880.44</v>
      </c>
      <c r="E15" s="19">
        <v>765</v>
      </c>
      <c r="F15" s="19">
        <v>3093.4665300000001</v>
      </c>
      <c r="G15" s="19">
        <f t="shared" si="7"/>
        <v>213.02653000000009</v>
      </c>
      <c r="H15" s="20">
        <f t="shared" si="3"/>
        <v>107.39562462679314</v>
      </c>
      <c r="I15" s="19">
        <f t="shared" si="4"/>
        <v>2078.11553</v>
      </c>
      <c r="J15" s="20">
        <f t="shared" si="5"/>
        <v>204.66966891252383</v>
      </c>
    </row>
    <row r="16" spans="1:11" s="8" customFormat="1" x14ac:dyDescent="0.25">
      <c r="A16" s="13">
        <v>11020000</v>
      </c>
      <c r="B16" s="13" t="s">
        <v>8</v>
      </c>
      <c r="C16" s="17">
        <f t="shared" ref="C16:F16" si="8">C17</f>
        <v>0.68</v>
      </c>
      <c r="D16" s="17">
        <f t="shared" si="8"/>
        <v>81</v>
      </c>
      <c r="E16" s="17">
        <f t="shared" si="8"/>
        <v>56</v>
      </c>
      <c r="F16" s="17">
        <f t="shared" si="8"/>
        <v>1.0208699999999999</v>
      </c>
      <c r="G16" s="17">
        <f t="shared" si="7"/>
        <v>-79.979129999999998</v>
      </c>
      <c r="H16" s="18">
        <f t="shared" si="3"/>
        <v>1.2603333333333331</v>
      </c>
      <c r="I16" s="17">
        <f t="shared" si="4"/>
        <v>0.3408699999999999</v>
      </c>
      <c r="J16" s="18">
        <f t="shared" si="5"/>
        <v>50.127941176470557</v>
      </c>
    </row>
    <row r="17" spans="1:10" ht="33.6" customHeight="1" x14ac:dyDescent="0.25">
      <c r="A17" s="3">
        <v>11020200</v>
      </c>
      <c r="B17" s="3" t="s">
        <v>9</v>
      </c>
      <c r="C17" s="19">
        <v>0.68</v>
      </c>
      <c r="D17" s="19">
        <v>81</v>
      </c>
      <c r="E17" s="19">
        <v>56</v>
      </c>
      <c r="F17" s="19">
        <v>1.0208699999999999</v>
      </c>
      <c r="G17" s="19">
        <f t="shared" si="7"/>
        <v>-79.979129999999998</v>
      </c>
      <c r="H17" s="20">
        <f t="shared" si="3"/>
        <v>1.2603333333333331</v>
      </c>
      <c r="I17" s="19">
        <f t="shared" si="4"/>
        <v>0.3408699999999999</v>
      </c>
      <c r="J17" s="18"/>
    </row>
    <row r="18" spans="1:10" ht="33.6" customHeight="1" x14ac:dyDescent="0.25">
      <c r="A18" s="13">
        <v>13000000</v>
      </c>
      <c r="B18" s="13" t="s">
        <v>87</v>
      </c>
      <c r="C18" s="17">
        <f>C19</f>
        <v>0.5</v>
      </c>
      <c r="D18" s="17">
        <f t="shared" ref="D18:F19" si="9">D19</f>
        <v>0.5</v>
      </c>
      <c r="E18" s="17">
        <f t="shared" si="9"/>
        <v>0.5</v>
      </c>
      <c r="F18" s="17">
        <f t="shared" si="9"/>
        <v>7.3910499999999999</v>
      </c>
      <c r="G18" s="17">
        <f t="shared" si="7"/>
        <v>6.8910499999999999</v>
      </c>
      <c r="H18" s="18">
        <f t="shared" si="3"/>
        <v>1478.21</v>
      </c>
      <c r="I18" s="17">
        <f t="shared" si="4"/>
        <v>6.8910499999999999</v>
      </c>
      <c r="J18" s="18">
        <f t="shared" si="5"/>
        <v>1378.21</v>
      </c>
    </row>
    <row r="19" spans="1:10" ht="34.15" customHeight="1" x14ac:dyDescent="0.25">
      <c r="A19" s="13">
        <v>13030000</v>
      </c>
      <c r="B19" s="13" t="s">
        <v>80</v>
      </c>
      <c r="C19" s="17">
        <f t="shared" ref="C19" si="10">C20</f>
        <v>0.5</v>
      </c>
      <c r="D19" s="17">
        <f t="shared" si="9"/>
        <v>0.5</v>
      </c>
      <c r="E19" s="17">
        <f t="shared" si="9"/>
        <v>0.5</v>
      </c>
      <c r="F19" s="17">
        <f>F20</f>
        <v>7.3910499999999999</v>
      </c>
      <c r="G19" s="17">
        <f t="shared" si="7"/>
        <v>6.8910499999999999</v>
      </c>
      <c r="H19" s="18">
        <f t="shared" si="3"/>
        <v>1478.21</v>
      </c>
      <c r="I19" s="17">
        <f t="shared" si="4"/>
        <v>6.8910499999999999</v>
      </c>
      <c r="J19" s="18">
        <f t="shared" si="5"/>
        <v>1378.21</v>
      </c>
    </row>
    <row r="20" spans="1:10" ht="47.25" x14ac:dyDescent="0.25">
      <c r="A20" s="3">
        <v>13030100</v>
      </c>
      <c r="B20" s="3" t="s">
        <v>81</v>
      </c>
      <c r="C20" s="19">
        <v>0.5</v>
      </c>
      <c r="D20" s="19">
        <v>0.5</v>
      </c>
      <c r="E20" s="19">
        <v>0.5</v>
      </c>
      <c r="F20" s="19">
        <v>7.3910499999999999</v>
      </c>
      <c r="G20" s="19">
        <f t="shared" si="7"/>
        <v>6.8910499999999999</v>
      </c>
      <c r="H20" s="20">
        <f t="shared" si="3"/>
        <v>1478.21</v>
      </c>
      <c r="I20" s="19">
        <f t="shared" si="4"/>
        <v>6.8910499999999999</v>
      </c>
      <c r="J20" s="20">
        <f t="shared" si="5"/>
        <v>1378.21</v>
      </c>
    </row>
    <row r="21" spans="1:10" s="8" customFormat="1" x14ac:dyDescent="0.25">
      <c r="A21" s="13">
        <v>14000000</v>
      </c>
      <c r="B21" s="13" t="s">
        <v>10</v>
      </c>
      <c r="C21" s="17">
        <f>C22+C24+C26</f>
        <v>13399.896000000001</v>
      </c>
      <c r="D21" s="17">
        <f t="shared" ref="D21" si="11">D22+D24+D26</f>
        <v>16640.699999999997</v>
      </c>
      <c r="E21" s="17">
        <f>E22+E24+E26</f>
        <v>10127.5</v>
      </c>
      <c r="F21" s="17">
        <f>F22+F24+F26</f>
        <v>18355.819779999998</v>
      </c>
      <c r="G21" s="17">
        <f t="shared" si="7"/>
        <v>1715.1197800000009</v>
      </c>
      <c r="H21" s="18">
        <f t="shared" si="3"/>
        <v>110.30677663800201</v>
      </c>
      <c r="I21" s="17">
        <f t="shared" si="4"/>
        <v>4955.9237799999974</v>
      </c>
      <c r="J21" s="18">
        <f t="shared" si="5"/>
        <v>36.984792867049094</v>
      </c>
    </row>
    <row r="22" spans="1:10" ht="35.450000000000003" customHeight="1" x14ac:dyDescent="0.25">
      <c r="A22" s="3">
        <v>14020000</v>
      </c>
      <c r="B22" s="3" t="s">
        <v>11</v>
      </c>
      <c r="C22" s="19">
        <f>C23</f>
        <v>222.417</v>
      </c>
      <c r="D22" s="19">
        <f t="shared" ref="D22:F22" si="12">D23</f>
        <v>208.6</v>
      </c>
      <c r="E22" s="19">
        <f t="shared" si="12"/>
        <v>264</v>
      </c>
      <c r="F22" s="19">
        <f t="shared" si="12"/>
        <v>101.94110000000001</v>
      </c>
      <c r="G22" s="19">
        <f t="shared" si="7"/>
        <v>-106.65889999999999</v>
      </c>
      <c r="H22" s="20">
        <f t="shared" si="3"/>
        <v>48.869175455417071</v>
      </c>
      <c r="I22" s="19">
        <f t="shared" si="4"/>
        <v>-120.4759</v>
      </c>
      <c r="J22" s="20">
        <f t="shared" si="5"/>
        <v>-54.166677906814677</v>
      </c>
    </row>
    <row r="23" spans="1:10" ht="21.2" customHeight="1" x14ac:dyDescent="0.25">
      <c r="A23" s="3">
        <v>14021900</v>
      </c>
      <c r="B23" s="3" t="s">
        <v>12</v>
      </c>
      <c r="C23" s="19">
        <v>222.417</v>
      </c>
      <c r="D23" s="19">
        <v>208.6</v>
      </c>
      <c r="E23" s="19">
        <v>264</v>
      </c>
      <c r="F23" s="19">
        <v>101.94110000000001</v>
      </c>
      <c r="G23" s="19">
        <f t="shared" si="7"/>
        <v>-106.65889999999999</v>
      </c>
      <c r="H23" s="20">
        <f t="shared" si="3"/>
        <v>48.869175455417071</v>
      </c>
      <c r="I23" s="19">
        <f t="shared" si="4"/>
        <v>-120.4759</v>
      </c>
      <c r="J23" s="20">
        <f t="shared" si="5"/>
        <v>-54.166677906814677</v>
      </c>
    </row>
    <row r="24" spans="1:10" ht="31.5" x14ac:dyDescent="0.25">
      <c r="A24" s="3">
        <v>14030000</v>
      </c>
      <c r="B24" s="3" t="s">
        <v>13</v>
      </c>
      <c r="C24" s="19">
        <f>C25</f>
        <v>1376.2360000000001</v>
      </c>
      <c r="D24" s="19">
        <f t="shared" ref="D24:F24" si="13">D25</f>
        <v>1400</v>
      </c>
      <c r="E24" s="19">
        <f t="shared" si="13"/>
        <v>1213.5</v>
      </c>
      <c r="F24" s="19">
        <f t="shared" si="13"/>
        <v>588.52394000000004</v>
      </c>
      <c r="G24" s="19">
        <f t="shared" si="7"/>
        <v>-811.47605999999996</v>
      </c>
      <c r="H24" s="20">
        <f t="shared" si="3"/>
        <v>42.037424285714287</v>
      </c>
      <c r="I24" s="19">
        <f t="shared" si="4"/>
        <v>-787.71206000000006</v>
      </c>
      <c r="J24" s="20">
        <f t="shared" si="5"/>
        <v>-57.23669922891132</v>
      </c>
    </row>
    <row r="25" spans="1:10" x14ac:dyDescent="0.25">
      <c r="A25" s="3">
        <v>14031900</v>
      </c>
      <c r="B25" s="3" t="s">
        <v>12</v>
      </c>
      <c r="C25" s="19">
        <v>1376.2360000000001</v>
      </c>
      <c r="D25" s="19">
        <v>1400</v>
      </c>
      <c r="E25" s="19">
        <v>1213.5</v>
      </c>
      <c r="F25" s="19">
        <v>588.52394000000004</v>
      </c>
      <c r="G25" s="19">
        <f t="shared" si="7"/>
        <v>-811.47605999999996</v>
      </c>
      <c r="H25" s="20">
        <f t="shared" si="3"/>
        <v>42.037424285714287</v>
      </c>
      <c r="I25" s="19">
        <f t="shared" si="4"/>
        <v>-787.71206000000006</v>
      </c>
      <c r="J25" s="20">
        <f t="shared" si="5"/>
        <v>-57.23669922891132</v>
      </c>
    </row>
    <row r="26" spans="1:10" ht="51.6" customHeight="1" x14ac:dyDescent="0.25">
      <c r="A26" s="13">
        <v>14040000</v>
      </c>
      <c r="B26" s="13" t="s">
        <v>14</v>
      </c>
      <c r="C26" s="17">
        <f t="shared" ref="C26:F26" si="14">C27+C28</f>
        <v>11801.243</v>
      </c>
      <c r="D26" s="17">
        <f t="shared" si="14"/>
        <v>15032.099999999999</v>
      </c>
      <c r="E26" s="17">
        <f t="shared" si="14"/>
        <v>8650</v>
      </c>
      <c r="F26" s="17">
        <f t="shared" si="14"/>
        <v>17665.354739999999</v>
      </c>
      <c r="G26" s="17">
        <f t="shared" si="7"/>
        <v>2633.2547400000003</v>
      </c>
      <c r="H26" s="18">
        <f t="shared" si="3"/>
        <v>117.51754405572075</v>
      </c>
      <c r="I26" s="17">
        <f t="shared" si="4"/>
        <v>5864.1117399999985</v>
      </c>
      <c r="J26" s="18">
        <f t="shared" si="5"/>
        <v>49.690627843185638</v>
      </c>
    </row>
    <row r="27" spans="1:10" ht="114" customHeight="1" x14ac:dyDescent="0.25">
      <c r="A27" s="21" t="s">
        <v>82</v>
      </c>
      <c r="B27" s="3" t="s">
        <v>83</v>
      </c>
      <c r="C27" s="19">
        <v>6721.7460000000001</v>
      </c>
      <c r="D27" s="19">
        <v>8996.7999999999993</v>
      </c>
      <c r="E27" s="19">
        <v>4650</v>
      </c>
      <c r="F27" s="19">
        <v>11338.78744</v>
      </c>
      <c r="G27" s="19">
        <f t="shared" si="7"/>
        <v>2341.9874400000008</v>
      </c>
      <c r="H27" s="20">
        <f t="shared" si="3"/>
        <v>126.03133825360129</v>
      </c>
      <c r="I27" s="19">
        <f t="shared" si="4"/>
        <v>4617.04144</v>
      </c>
      <c r="J27" s="20">
        <f t="shared" si="5"/>
        <v>68.688127162198612</v>
      </c>
    </row>
    <row r="28" spans="1:10" ht="96" customHeight="1" x14ac:dyDescent="0.25">
      <c r="A28" s="21" t="s">
        <v>84</v>
      </c>
      <c r="B28" s="3" t="s">
        <v>85</v>
      </c>
      <c r="C28" s="19">
        <v>5079.4970000000003</v>
      </c>
      <c r="D28" s="19">
        <v>6035.3</v>
      </c>
      <c r="E28" s="19">
        <v>4000</v>
      </c>
      <c r="F28" s="19">
        <v>6326.5672999999997</v>
      </c>
      <c r="G28" s="19">
        <f t="shared" si="7"/>
        <v>291.26729999999952</v>
      </c>
      <c r="H28" s="20">
        <f t="shared" si="3"/>
        <v>104.82606167050518</v>
      </c>
      <c r="I28" s="19">
        <f t="shared" si="4"/>
        <v>1247.0702999999994</v>
      </c>
      <c r="J28" s="20">
        <f t="shared" si="5"/>
        <v>24.551058894217263</v>
      </c>
    </row>
    <row r="29" spans="1:10" s="8" customFormat="1" ht="49.9" customHeight="1" x14ac:dyDescent="0.25">
      <c r="A29" s="13">
        <v>18000000</v>
      </c>
      <c r="B29" s="13" t="s">
        <v>15</v>
      </c>
      <c r="C29" s="17">
        <f>C30+C35+C41+C40</f>
        <v>34386.32733</v>
      </c>
      <c r="D29" s="17">
        <f>D30+D35+D41+D40</f>
        <v>35650.707000000002</v>
      </c>
      <c r="E29" s="17">
        <f>E30+E35+E41</f>
        <v>23888.3</v>
      </c>
      <c r="F29" s="17">
        <f>F30+F35+F41+F40</f>
        <v>36518.772940000003</v>
      </c>
      <c r="G29" s="17">
        <f t="shared" si="7"/>
        <v>868.06594000000041</v>
      </c>
      <c r="H29" s="18">
        <f t="shared" si="3"/>
        <v>102.43491928505094</v>
      </c>
      <c r="I29" s="17">
        <f t="shared" si="4"/>
        <v>2132.4456100000025</v>
      </c>
      <c r="J29" s="18">
        <f t="shared" si="5"/>
        <v>6.2014346270110963</v>
      </c>
    </row>
    <row r="30" spans="1:10" s="8" customFormat="1" ht="63" x14ac:dyDescent="0.25">
      <c r="A30" s="13"/>
      <c r="B30" s="13" t="s">
        <v>88</v>
      </c>
      <c r="C30" s="17">
        <f>C31+C32+C33+C34</f>
        <v>2330.4610000000002</v>
      </c>
      <c r="D30" s="17">
        <f t="shared" ref="D30:F30" si="15">D31+D32+D33+D34</f>
        <v>2170.6</v>
      </c>
      <c r="E30" s="17">
        <f>E31+E32+E33+E34</f>
        <v>2528.3000000000002</v>
      </c>
      <c r="F30" s="17">
        <f t="shared" si="15"/>
        <v>2243.9683100000002</v>
      </c>
      <c r="G30" s="17">
        <f t="shared" si="7"/>
        <v>73.368310000000292</v>
      </c>
      <c r="H30" s="18">
        <f t="shared" si="3"/>
        <v>103.38009352252834</v>
      </c>
      <c r="I30" s="17">
        <f t="shared" si="4"/>
        <v>-86.492690000000039</v>
      </c>
      <c r="J30" s="18">
        <f t="shared" si="5"/>
        <v>-3.711398302739255</v>
      </c>
    </row>
    <row r="31" spans="1:10" ht="69.599999999999994" customHeight="1" x14ac:dyDescent="0.25">
      <c r="A31" s="3">
        <v>18010100</v>
      </c>
      <c r="B31" s="3" t="s">
        <v>16</v>
      </c>
      <c r="C31" s="19">
        <v>3.0129999999999999</v>
      </c>
      <c r="D31" s="19">
        <v>3.8</v>
      </c>
      <c r="E31" s="19">
        <v>2.8</v>
      </c>
      <c r="F31" s="19">
        <v>3.8367200000000001</v>
      </c>
      <c r="G31" s="19">
        <f t="shared" si="7"/>
        <v>3.6720000000000308E-2</v>
      </c>
      <c r="H31" s="20">
        <f t="shared" si="3"/>
        <v>100.9663157894737</v>
      </c>
      <c r="I31" s="19">
        <f t="shared" si="4"/>
        <v>0.82372000000000023</v>
      </c>
      <c r="J31" s="20">
        <f t="shared" si="5"/>
        <v>27.338864918685701</v>
      </c>
    </row>
    <row r="32" spans="1:10" ht="69.599999999999994" customHeight="1" x14ac:dyDescent="0.25">
      <c r="A32" s="3">
        <v>18010200</v>
      </c>
      <c r="B32" s="3" t="s">
        <v>17</v>
      </c>
      <c r="C32" s="19">
        <v>133.761</v>
      </c>
      <c r="D32" s="19">
        <v>182.2</v>
      </c>
      <c r="E32" s="19">
        <v>116.5</v>
      </c>
      <c r="F32" s="19">
        <v>191.97110000000001</v>
      </c>
      <c r="G32" s="19">
        <f t="shared" si="7"/>
        <v>9.7711000000000183</v>
      </c>
      <c r="H32" s="20">
        <f t="shared" si="3"/>
        <v>105.36284302963777</v>
      </c>
      <c r="I32" s="19">
        <f t="shared" si="4"/>
        <v>58.210100000000011</v>
      </c>
      <c r="J32" s="20">
        <f t="shared" si="5"/>
        <v>43.51799104372725</v>
      </c>
    </row>
    <row r="33" spans="1:10" ht="47.25" x14ac:dyDescent="0.25">
      <c r="A33" s="3">
        <v>18010300</v>
      </c>
      <c r="B33" s="3" t="s">
        <v>18</v>
      </c>
      <c r="C33" s="19">
        <v>342.71899999999999</v>
      </c>
      <c r="D33" s="19">
        <v>500.1</v>
      </c>
      <c r="E33" s="19">
        <v>497</v>
      </c>
      <c r="F33" s="19">
        <v>565.38914999999997</v>
      </c>
      <c r="G33" s="19">
        <f t="shared" si="7"/>
        <v>65.28914999999995</v>
      </c>
      <c r="H33" s="20">
        <f t="shared" si="3"/>
        <v>113.05521895620875</v>
      </c>
      <c r="I33" s="19">
        <f t="shared" si="4"/>
        <v>222.67014999999998</v>
      </c>
      <c r="J33" s="20">
        <f t="shared" si="5"/>
        <v>64.971638572708258</v>
      </c>
    </row>
    <row r="34" spans="1:10" ht="47.25" x14ac:dyDescent="0.25">
      <c r="A34" s="3">
        <v>18010400</v>
      </c>
      <c r="B34" s="3" t="s">
        <v>19</v>
      </c>
      <c r="C34" s="19">
        <v>1850.9680000000001</v>
      </c>
      <c r="D34" s="19">
        <v>1484.5</v>
      </c>
      <c r="E34" s="19">
        <v>1912</v>
      </c>
      <c r="F34" s="19">
        <v>1482.77134</v>
      </c>
      <c r="G34" s="19">
        <f t="shared" si="7"/>
        <v>-1.7286599999999908</v>
      </c>
      <c r="H34" s="20">
        <f t="shared" si="3"/>
        <v>99.883552711350617</v>
      </c>
      <c r="I34" s="19">
        <f t="shared" si="4"/>
        <v>-368.19666000000007</v>
      </c>
      <c r="J34" s="20">
        <f t="shared" si="5"/>
        <v>-19.892113748049667</v>
      </c>
    </row>
    <row r="35" spans="1:10" x14ac:dyDescent="0.25">
      <c r="A35" s="3"/>
      <c r="B35" s="13" t="s">
        <v>72</v>
      </c>
      <c r="C35" s="17">
        <f>C36+C37+C38+C39</f>
        <v>15072.421999999999</v>
      </c>
      <c r="D35" s="17">
        <f t="shared" ref="D35:F35" si="16">D36+D37+D38+D39</f>
        <v>15606.806999999999</v>
      </c>
      <c r="E35" s="17">
        <f t="shared" si="16"/>
        <v>12617.5</v>
      </c>
      <c r="F35" s="17">
        <f t="shared" si="16"/>
        <v>16348.434710000001</v>
      </c>
      <c r="G35" s="17">
        <f t="shared" si="7"/>
        <v>741.62771000000248</v>
      </c>
      <c r="H35" s="18">
        <f t="shared" si="3"/>
        <v>104.75195028682039</v>
      </c>
      <c r="I35" s="17">
        <f t="shared" si="4"/>
        <v>1276.0127100000027</v>
      </c>
      <c r="J35" s="18">
        <f t="shared" si="5"/>
        <v>8.4658770169784532</v>
      </c>
    </row>
    <row r="36" spans="1:10" ht="22.15" customHeight="1" x14ac:dyDescent="0.25">
      <c r="A36" s="3">
        <v>18010500</v>
      </c>
      <c r="B36" s="3" t="s">
        <v>20</v>
      </c>
      <c r="C36" s="19">
        <v>752.62199999999996</v>
      </c>
      <c r="D36" s="19">
        <v>754.5</v>
      </c>
      <c r="E36" s="19">
        <v>670</v>
      </c>
      <c r="F36" s="19">
        <v>763.86549000000002</v>
      </c>
      <c r="G36" s="19">
        <f t="shared" si="7"/>
        <v>9.3654900000000225</v>
      </c>
      <c r="H36" s="20">
        <f t="shared" si="3"/>
        <v>101.2412842942346</v>
      </c>
      <c r="I36" s="19">
        <f t="shared" si="4"/>
        <v>11.243490000000065</v>
      </c>
      <c r="J36" s="20">
        <f t="shared" si="5"/>
        <v>1.4939092931112867</v>
      </c>
    </row>
    <row r="37" spans="1:10" ht="20.45" customHeight="1" x14ac:dyDescent="0.25">
      <c r="A37" s="3">
        <v>18010600</v>
      </c>
      <c r="B37" s="3" t="s">
        <v>21</v>
      </c>
      <c r="C37" s="19">
        <v>12613.553</v>
      </c>
      <c r="D37" s="19">
        <v>13181.207</v>
      </c>
      <c r="E37" s="19">
        <v>10450</v>
      </c>
      <c r="F37" s="19">
        <v>13433.84798</v>
      </c>
      <c r="G37" s="19">
        <f t="shared" si="7"/>
        <v>252.64098000000013</v>
      </c>
      <c r="H37" s="20">
        <f t="shared" si="3"/>
        <v>101.91667561248374</v>
      </c>
      <c r="I37" s="19">
        <f t="shared" si="4"/>
        <v>820.29498000000058</v>
      </c>
      <c r="J37" s="20">
        <f t="shared" si="5"/>
        <v>6.5032824613334554</v>
      </c>
    </row>
    <row r="38" spans="1:10" ht="21.2" customHeight="1" x14ac:dyDescent="0.25">
      <c r="A38" s="3">
        <v>18010700</v>
      </c>
      <c r="B38" s="3" t="s">
        <v>22</v>
      </c>
      <c r="C38" s="19">
        <v>338.25</v>
      </c>
      <c r="D38" s="19">
        <v>326.3</v>
      </c>
      <c r="E38" s="19">
        <v>297.5</v>
      </c>
      <c r="F38" s="19">
        <v>368.62916999999999</v>
      </c>
      <c r="G38" s="19">
        <f t="shared" si="7"/>
        <v>42.329169999999976</v>
      </c>
      <c r="H38" s="20">
        <f t="shared" si="3"/>
        <v>112.97247011952192</v>
      </c>
      <c r="I38" s="19">
        <f t="shared" si="4"/>
        <v>30.379169999999988</v>
      </c>
      <c r="J38" s="20">
        <f t="shared" si="5"/>
        <v>8.9812771618625362</v>
      </c>
    </row>
    <row r="39" spans="1:10" ht="22.15" customHeight="1" x14ac:dyDescent="0.25">
      <c r="A39" s="3">
        <v>18010900</v>
      </c>
      <c r="B39" s="3" t="s">
        <v>23</v>
      </c>
      <c r="C39" s="19">
        <v>1367.9970000000001</v>
      </c>
      <c r="D39" s="19">
        <v>1344.8</v>
      </c>
      <c r="E39" s="19">
        <v>1200</v>
      </c>
      <c r="F39" s="19">
        <v>1782.0920699999999</v>
      </c>
      <c r="G39" s="19">
        <f t="shared" si="7"/>
        <v>437.29206999999997</v>
      </c>
      <c r="H39" s="20">
        <f t="shared" si="3"/>
        <v>132.51725684116596</v>
      </c>
      <c r="I39" s="19">
        <f t="shared" si="4"/>
        <v>414.09506999999985</v>
      </c>
      <c r="J39" s="20">
        <f t="shared" si="5"/>
        <v>30.270173838100504</v>
      </c>
    </row>
    <row r="40" spans="1:10" ht="22.15" customHeight="1" x14ac:dyDescent="0.25">
      <c r="A40" s="3">
        <v>18011000</v>
      </c>
      <c r="B40" s="3" t="s">
        <v>104</v>
      </c>
      <c r="C40" s="19">
        <v>33.333329999999997</v>
      </c>
      <c r="D40" s="19">
        <v>22.9</v>
      </c>
      <c r="E40" s="19"/>
      <c r="F40" s="19">
        <v>37.500660000000003</v>
      </c>
      <c r="G40" s="19">
        <f t="shared" si="7"/>
        <v>14.600660000000005</v>
      </c>
      <c r="H40" s="20">
        <f t="shared" si="3"/>
        <v>163.75834061135373</v>
      </c>
      <c r="I40" s="19">
        <f t="shared" si="4"/>
        <v>4.1673300000000069</v>
      </c>
      <c r="J40" s="18">
        <f t="shared" si="5"/>
        <v>12.501991250199154</v>
      </c>
    </row>
    <row r="41" spans="1:10" s="8" customFormat="1" ht="22.15" customHeight="1" x14ac:dyDescent="0.25">
      <c r="A41" s="13">
        <v>18050000</v>
      </c>
      <c r="B41" s="13" t="s">
        <v>24</v>
      </c>
      <c r="C41" s="17">
        <f>C42+C43+C44</f>
        <v>16950.111000000001</v>
      </c>
      <c r="D41" s="17">
        <f t="shared" ref="D41" si="17">D42+D43</f>
        <v>17850.400000000001</v>
      </c>
      <c r="E41" s="17">
        <f>E42+E43</f>
        <v>8742.5</v>
      </c>
      <c r="F41" s="17">
        <f>F42+F43+F44</f>
        <v>17888.869259999999</v>
      </c>
      <c r="G41" s="17">
        <f t="shared" si="7"/>
        <v>38.46925999999803</v>
      </c>
      <c r="H41" s="18">
        <f t="shared" si="3"/>
        <v>100.2155092322861</v>
      </c>
      <c r="I41" s="17">
        <f t="shared" si="4"/>
        <v>938.7582599999987</v>
      </c>
      <c r="J41" s="18">
        <f t="shared" si="5"/>
        <v>5.5383605452495175</v>
      </c>
    </row>
    <row r="42" spans="1:10" ht="20.45" customHeight="1" x14ac:dyDescent="0.25">
      <c r="A42" s="3">
        <v>18050300</v>
      </c>
      <c r="B42" s="3" t="s">
        <v>25</v>
      </c>
      <c r="C42" s="19">
        <v>1576.4590000000001</v>
      </c>
      <c r="D42" s="19">
        <v>1400</v>
      </c>
      <c r="E42" s="19">
        <v>742.5</v>
      </c>
      <c r="F42" s="19">
        <v>1478.35733</v>
      </c>
      <c r="G42" s="19">
        <f t="shared" si="7"/>
        <v>78.357330000000047</v>
      </c>
      <c r="H42" s="20">
        <f t="shared" si="3"/>
        <v>105.59695214285715</v>
      </c>
      <c r="I42" s="19">
        <f t="shared" si="4"/>
        <v>-98.101670000000013</v>
      </c>
      <c r="J42" s="20">
        <f t="shared" si="5"/>
        <v>-6.2229128699192273</v>
      </c>
    </row>
    <row r="43" spans="1:10" ht="20.45" customHeight="1" x14ac:dyDescent="0.25">
      <c r="A43" s="3">
        <v>18050400</v>
      </c>
      <c r="B43" s="3" t="s">
        <v>26</v>
      </c>
      <c r="C43" s="19">
        <v>15374.852000000001</v>
      </c>
      <c r="D43" s="19">
        <v>16450.400000000001</v>
      </c>
      <c r="E43" s="19">
        <v>8000</v>
      </c>
      <c r="F43" s="19">
        <v>16410.511930000001</v>
      </c>
      <c r="G43" s="19">
        <f t="shared" si="7"/>
        <v>-39.88807000000088</v>
      </c>
      <c r="H43" s="20">
        <f t="shared" si="3"/>
        <v>99.757525227350087</v>
      </c>
      <c r="I43" s="19">
        <f t="shared" si="4"/>
        <v>1035.6599299999998</v>
      </c>
      <c r="J43" s="20">
        <f t="shared" si="5"/>
        <v>6.7360643861807574</v>
      </c>
    </row>
    <row r="44" spans="1:10" ht="78.75" x14ac:dyDescent="0.25">
      <c r="A44" s="3">
        <v>18050500</v>
      </c>
      <c r="B44" s="3" t="s">
        <v>73</v>
      </c>
      <c r="C44" s="19">
        <v>-1.2</v>
      </c>
      <c r="D44" s="19">
        <v>0</v>
      </c>
      <c r="E44" s="19">
        <v>0</v>
      </c>
      <c r="F44" s="19">
        <v>0</v>
      </c>
      <c r="G44" s="19">
        <f t="shared" si="7"/>
        <v>0</v>
      </c>
      <c r="H44" s="18" t="e">
        <f t="shared" si="3"/>
        <v>#DIV/0!</v>
      </c>
      <c r="I44" s="17">
        <f t="shared" si="4"/>
        <v>1.2</v>
      </c>
      <c r="J44" s="18">
        <f t="shared" si="5"/>
        <v>-100</v>
      </c>
    </row>
    <row r="45" spans="1:10" x14ac:dyDescent="0.25">
      <c r="A45" s="13">
        <v>19000000</v>
      </c>
      <c r="B45" s="13" t="s">
        <v>118</v>
      </c>
      <c r="C45" s="19"/>
      <c r="D45" s="19"/>
      <c r="E45" s="19"/>
      <c r="F45" s="17">
        <f>F46</f>
        <v>9.4759799999999998</v>
      </c>
      <c r="G45" s="17">
        <f t="shared" si="7"/>
        <v>9.4759799999999998</v>
      </c>
      <c r="H45" s="18" t="e">
        <f t="shared" si="3"/>
        <v>#DIV/0!</v>
      </c>
      <c r="I45" s="17">
        <f t="shared" si="4"/>
        <v>9.4759799999999998</v>
      </c>
      <c r="J45" s="18" t="e">
        <f t="shared" si="5"/>
        <v>#DIV/0!</v>
      </c>
    </row>
    <row r="46" spans="1:10" ht="47.25" x14ac:dyDescent="0.25">
      <c r="A46" s="13">
        <v>19090000</v>
      </c>
      <c r="B46" s="13" t="s">
        <v>119</v>
      </c>
      <c r="C46" s="19"/>
      <c r="D46" s="19"/>
      <c r="E46" s="19"/>
      <c r="F46" s="17">
        <f>F47</f>
        <v>9.4759799999999998</v>
      </c>
      <c r="G46" s="17">
        <f t="shared" si="7"/>
        <v>9.4759799999999998</v>
      </c>
      <c r="H46" s="18" t="e">
        <f t="shared" si="3"/>
        <v>#DIV/0!</v>
      </c>
      <c r="I46" s="17">
        <f t="shared" si="4"/>
        <v>9.4759799999999998</v>
      </c>
      <c r="J46" s="18" t="e">
        <f t="shared" si="5"/>
        <v>#DIV/0!</v>
      </c>
    </row>
    <row r="47" spans="1:10" x14ac:dyDescent="0.25">
      <c r="A47" s="3">
        <v>19090500</v>
      </c>
      <c r="B47" s="3" t="s">
        <v>120</v>
      </c>
      <c r="C47" s="19"/>
      <c r="D47" s="19"/>
      <c r="E47" s="19"/>
      <c r="F47" s="19">
        <v>9.4759799999999998</v>
      </c>
      <c r="G47" s="19">
        <f t="shared" si="7"/>
        <v>9.4759799999999998</v>
      </c>
      <c r="H47" s="18" t="e">
        <f t="shared" si="3"/>
        <v>#DIV/0!</v>
      </c>
      <c r="I47" s="17">
        <f t="shared" si="4"/>
        <v>9.4759799999999998</v>
      </c>
      <c r="J47" s="18" t="e">
        <f t="shared" si="5"/>
        <v>#DIV/0!</v>
      </c>
    </row>
    <row r="48" spans="1:10" s="8" customFormat="1" ht="18.75" customHeight="1" x14ac:dyDescent="0.25">
      <c r="A48" s="13">
        <v>20000000</v>
      </c>
      <c r="B48" s="13" t="s">
        <v>27</v>
      </c>
      <c r="C48" s="17">
        <f>C49+C55+C65</f>
        <v>1918.7075199999999</v>
      </c>
      <c r="D48" s="17">
        <f>D49+D55+D65</f>
        <v>2219.16</v>
      </c>
      <c r="E48" s="17">
        <f>E49+E55</f>
        <v>971.59999999999991</v>
      </c>
      <c r="F48" s="17">
        <f>F49+F55+F65</f>
        <v>2376.8317500000003</v>
      </c>
      <c r="G48" s="17">
        <f t="shared" si="7"/>
        <v>157.67175000000043</v>
      </c>
      <c r="H48" s="18">
        <f t="shared" si="3"/>
        <v>107.10501946682531</v>
      </c>
      <c r="I48" s="17">
        <f t="shared" si="4"/>
        <v>458.12423000000035</v>
      </c>
      <c r="J48" s="18">
        <f t="shared" si="5"/>
        <v>23.876709984437881</v>
      </c>
    </row>
    <row r="49" spans="1:10" s="8" customFormat="1" ht="34.5" customHeight="1" x14ac:dyDescent="0.25">
      <c r="A49" s="13">
        <v>21000000</v>
      </c>
      <c r="B49" s="13" t="s">
        <v>28</v>
      </c>
      <c r="C49" s="17">
        <f t="shared" ref="C49:D49" si="18">C50+C51</f>
        <v>99.917000000000002</v>
      </c>
      <c r="D49" s="17">
        <f t="shared" si="18"/>
        <v>200</v>
      </c>
      <c r="E49" s="17">
        <f>E50+E51</f>
        <v>100</v>
      </c>
      <c r="F49" s="17">
        <f>F50+F51</f>
        <v>254.40312</v>
      </c>
      <c r="G49" s="17">
        <f t="shared" si="7"/>
        <v>54.403120000000001</v>
      </c>
      <c r="H49" s="18">
        <f t="shared" si="3"/>
        <v>127.20156</v>
      </c>
      <c r="I49" s="17">
        <f t="shared" si="4"/>
        <v>154.48612</v>
      </c>
      <c r="J49" s="18">
        <f t="shared" si="5"/>
        <v>154.61444999349459</v>
      </c>
    </row>
    <row r="50" spans="1:10" ht="31.5" hidden="1" x14ac:dyDescent="0.25">
      <c r="A50" s="3">
        <v>21050000</v>
      </c>
      <c r="B50" s="3" t="s">
        <v>29</v>
      </c>
      <c r="C50" s="19">
        <v>0</v>
      </c>
      <c r="D50" s="19"/>
      <c r="E50" s="19"/>
      <c r="F50" s="19"/>
      <c r="G50" s="19">
        <f t="shared" si="7"/>
        <v>0</v>
      </c>
      <c r="H50" s="20">
        <v>0</v>
      </c>
      <c r="I50" s="19">
        <f t="shared" si="4"/>
        <v>0</v>
      </c>
      <c r="J50" s="20"/>
    </row>
    <row r="51" spans="1:10" s="8" customFormat="1" x14ac:dyDescent="0.25">
      <c r="A51" s="13">
        <v>21080000</v>
      </c>
      <c r="B51" s="13" t="s">
        <v>30</v>
      </c>
      <c r="C51" s="17">
        <f>C52+C53+C54</f>
        <v>99.917000000000002</v>
      </c>
      <c r="D51" s="17">
        <f t="shared" ref="D51:E51" si="19">D52+D53+D54</f>
        <v>200</v>
      </c>
      <c r="E51" s="17">
        <f t="shared" si="19"/>
        <v>100</v>
      </c>
      <c r="F51" s="17">
        <f>F52+F53+F54</f>
        <v>254.40312</v>
      </c>
      <c r="G51" s="17">
        <f t="shared" si="7"/>
        <v>54.403120000000001</v>
      </c>
      <c r="H51" s="18">
        <f t="shared" si="3"/>
        <v>127.20156</v>
      </c>
      <c r="I51" s="17">
        <f t="shared" si="4"/>
        <v>154.48612</v>
      </c>
      <c r="J51" s="18">
        <f t="shared" si="5"/>
        <v>154.61444999349459</v>
      </c>
    </row>
    <row r="52" spans="1:10" ht="27.75" customHeight="1" x14ac:dyDescent="0.25">
      <c r="A52" s="3">
        <v>21081100</v>
      </c>
      <c r="B52" s="3" t="s">
        <v>31</v>
      </c>
      <c r="C52" s="19">
        <v>61.347000000000001</v>
      </c>
      <c r="D52" s="19">
        <v>100</v>
      </c>
      <c r="E52" s="19">
        <v>10</v>
      </c>
      <c r="F52" s="19">
        <v>58.313290000000002</v>
      </c>
      <c r="G52" s="19">
        <f t="shared" si="7"/>
        <v>-41.686709999999998</v>
      </c>
      <c r="H52" s="20">
        <f t="shared" si="3"/>
        <v>58.313290000000002</v>
      </c>
      <c r="I52" s="19">
        <f t="shared" si="4"/>
        <v>-3.0337099999999992</v>
      </c>
      <c r="J52" s="20">
        <f t="shared" si="5"/>
        <v>-4.9451643927168334</v>
      </c>
    </row>
    <row r="53" spans="1:10" ht="129.75" customHeight="1" x14ac:dyDescent="0.25">
      <c r="A53" s="3">
        <v>21081500</v>
      </c>
      <c r="B53" s="3" t="s">
        <v>121</v>
      </c>
      <c r="C53" s="19">
        <v>33.6</v>
      </c>
      <c r="D53" s="19">
        <v>100</v>
      </c>
      <c r="E53" s="19">
        <v>90</v>
      </c>
      <c r="F53" s="19">
        <v>195.28982999999999</v>
      </c>
      <c r="G53" s="19">
        <f t="shared" si="7"/>
        <v>95.289829999999995</v>
      </c>
      <c r="H53" s="20">
        <f t="shared" si="3"/>
        <v>195.28982999999999</v>
      </c>
      <c r="I53" s="19">
        <f t="shared" si="4"/>
        <v>161.68983</v>
      </c>
      <c r="J53" s="20">
        <f t="shared" si="5"/>
        <v>481.21973214285708</v>
      </c>
    </row>
    <row r="54" spans="1:10" ht="96.75" customHeight="1" x14ac:dyDescent="0.25">
      <c r="A54" s="3">
        <v>21082400</v>
      </c>
      <c r="B54" s="3" t="s">
        <v>98</v>
      </c>
      <c r="C54" s="19">
        <v>4.97</v>
      </c>
      <c r="D54" s="19">
        <v>0</v>
      </c>
      <c r="E54" s="19">
        <v>0</v>
      </c>
      <c r="F54" s="19">
        <v>0.8</v>
      </c>
      <c r="G54" s="19">
        <f t="shared" si="7"/>
        <v>0.8</v>
      </c>
      <c r="H54" s="20">
        <v>0</v>
      </c>
      <c r="I54" s="19">
        <f t="shared" si="4"/>
        <v>-4.17</v>
      </c>
      <c r="J54" s="20">
        <f t="shared" si="5"/>
        <v>-83.903420523138834</v>
      </c>
    </row>
    <row r="55" spans="1:10" s="8" customFormat="1" ht="48.2" customHeight="1" x14ac:dyDescent="0.25">
      <c r="A55" s="13">
        <v>22000000</v>
      </c>
      <c r="B55" s="13" t="s">
        <v>32</v>
      </c>
      <c r="C55" s="17">
        <f>C56+C62+C60</f>
        <v>1720.261</v>
      </c>
      <c r="D55" s="17">
        <f t="shared" ref="D55:F55" si="20">D56+D62+D60</f>
        <v>1769.16</v>
      </c>
      <c r="E55" s="17">
        <f t="shared" si="20"/>
        <v>871.59999999999991</v>
      </c>
      <c r="F55" s="17">
        <f t="shared" si="20"/>
        <v>1800.88381</v>
      </c>
      <c r="G55" s="17">
        <f t="shared" si="7"/>
        <v>31.723809999999958</v>
      </c>
      <c r="H55" s="18">
        <f t="shared" si="3"/>
        <v>101.79315663930905</v>
      </c>
      <c r="I55" s="17">
        <f t="shared" si="4"/>
        <v>80.622810000000072</v>
      </c>
      <c r="J55" s="18">
        <f t="shared" si="5"/>
        <v>4.6866615007838988</v>
      </c>
    </row>
    <row r="56" spans="1:10" s="8" customFormat="1" x14ac:dyDescent="0.25">
      <c r="A56" s="13">
        <v>22010000</v>
      </c>
      <c r="B56" s="13" t="s">
        <v>33</v>
      </c>
      <c r="C56" s="17">
        <f t="shared" ref="C56:D56" si="21">C57+C58+C59</f>
        <v>1126.4110000000001</v>
      </c>
      <c r="D56" s="17">
        <f t="shared" si="21"/>
        <v>1160.5</v>
      </c>
      <c r="E56" s="17">
        <f>E57+E58+E59</f>
        <v>268.39999999999998</v>
      </c>
      <c r="F56" s="17">
        <f>F57+F58+F59</f>
        <v>1173.2664600000001</v>
      </c>
      <c r="G56" s="17">
        <f t="shared" si="7"/>
        <v>12.766460000000052</v>
      </c>
      <c r="H56" s="18">
        <f t="shared" si="3"/>
        <v>101.10008272296425</v>
      </c>
      <c r="I56" s="17">
        <f t="shared" si="4"/>
        <v>46.855459999999994</v>
      </c>
      <c r="J56" s="18">
        <f t="shared" si="5"/>
        <v>4.1597125738296228</v>
      </c>
    </row>
    <row r="57" spans="1:10" ht="47.25" x14ac:dyDescent="0.25">
      <c r="A57" s="3">
        <v>22010300</v>
      </c>
      <c r="B57" s="3" t="s">
        <v>34</v>
      </c>
      <c r="C57" s="19">
        <v>34.44</v>
      </c>
      <c r="D57" s="19">
        <v>35.5</v>
      </c>
      <c r="E57" s="19">
        <v>11</v>
      </c>
      <c r="F57" s="19">
        <v>22.881399999999999</v>
      </c>
      <c r="G57" s="19">
        <f t="shared" si="7"/>
        <v>-12.618600000000001</v>
      </c>
      <c r="H57" s="20">
        <f t="shared" si="3"/>
        <v>64.454647887323944</v>
      </c>
      <c r="I57" s="19">
        <f t="shared" si="4"/>
        <v>-11.558599999999998</v>
      </c>
      <c r="J57" s="20">
        <f t="shared" si="5"/>
        <v>-33.561556329849012</v>
      </c>
    </row>
    <row r="58" spans="1:10" x14ac:dyDescent="0.25">
      <c r="A58" s="3">
        <v>22012500</v>
      </c>
      <c r="B58" s="3" t="s">
        <v>35</v>
      </c>
      <c r="C58" s="19">
        <v>931.846</v>
      </c>
      <c r="D58" s="19">
        <v>955.5</v>
      </c>
      <c r="E58" s="19">
        <v>93.3</v>
      </c>
      <c r="F58" s="19">
        <v>969.55889999999999</v>
      </c>
      <c r="G58" s="19">
        <f t="shared" si="7"/>
        <v>14.058899999999994</v>
      </c>
      <c r="H58" s="20">
        <f t="shared" si="3"/>
        <v>101.47136577708007</v>
      </c>
      <c r="I58" s="19">
        <f t="shared" si="4"/>
        <v>37.712899999999991</v>
      </c>
      <c r="J58" s="20">
        <f t="shared" si="5"/>
        <v>4.0471172275247227</v>
      </c>
    </row>
    <row r="59" spans="1:10" ht="31.5" x14ac:dyDescent="0.25">
      <c r="A59" s="3">
        <v>22012600</v>
      </c>
      <c r="B59" s="3" t="s">
        <v>36</v>
      </c>
      <c r="C59" s="19">
        <v>160.125</v>
      </c>
      <c r="D59" s="19">
        <v>169.5</v>
      </c>
      <c r="E59" s="19">
        <v>164.1</v>
      </c>
      <c r="F59" s="19">
        <v>180.82615999999999</v>
      </c>
      <c r="G59" s="19">
        <f t="shared" si="7"/>
        <v>11.326159999999987</v>
      </c>
      <c r="H59" s="20">
        <f t="shared" si="3"/>
        <v>106.68210029498523</v>
      </c>
      <c r="I59" s="19">
        <f t="shared" si="4"/>
        <v>20.701159999999987</v>
      </c>
      <c r="J59" s="20">
        <f t="shared" si="5"/>
        <v>12.928124902419967</v>
      </c>
    </row>
    <row r="60" spans="1:10" ht="47.25" x14ac:dyDescent="0.25">
      <c r="A60" s="13">
        <v>22080000</v>
      </c>
      <c r="B60" s="13" t="s">
        <v>74</v>
      </c>
      <c r="C60" s="17">
        <f>C61</f>
        <v>197.37899999999999</v>
      </c>
      <c r="D60" s="17">
        <f t="shared" ref="D60:E60" si="22">D61</f>
        <v>218.26</v>
      </c>
      <c r="E60" s="17">
        <f t="shared" si="22"/>
        <v>154.19999999999999</v>
      </c>
      <c r="F60" s="17">
        <f>F61</f>
        <v>228.08716999999999</v>
      </c>
      <c r="G60" s="17">
        <f t="shared" si="7"/>
        <v>9.8271699999999953</v>
      </c>
      <c r="H60" s="18">
        <f t="shared" si="3"/>
        <v>104.50250618528361</v>
      </c>
      <c r="I60" s="17">
        <f t="shared" si="4"/>
        <v>30.708169999999996</v>
      </c>
      <c r="J60" s="18">
        <f t="shared" si="5"/>
        <v>15.557972226022017</v>
      </c>
    </row>
    <row r="61" spans="1:10" ht="47.25" x14ac:dyDescent="0.25">
      <c r="A61" s="3">
        <v>22080400</v>
      </c>
      <c r="B61" s="3" t="s">
        <v>75</v>
      </c>
      <c r="C61" s="19">
        <v>197.37899999999999</v>
      </c>
      <c r="D61" s="19">
        <v>218.26</v>
      </c>
      <c r="E61" s="19">
        <v>154.19999999999999</v>
      </c>
      <c r="F61" s="19">
        <v>228.08716999999999</v>
      </c>
      <c r="G61" s="19">
        <f t="shared" si="7"/>
        <v>9.8271699999999953</v>
      </c>
      <c r="H61" s="20">
        <f t="shared" si="3"/>
        <v>104.50250618528361</v>
      </c>
      <c r="I61" s="19">
        <f t="shared" si="4"/>
        <v>30.708169999999996</v>
      </c>
      <c r="J61" s="20">
        <f t="shared" si="5"/>
        <v>15.557972226022017</v>
      </c>
    </row>
    <row r="62" spans="1:10" s="8" customFormat="1" x14ac:dyDescent="0.25">
      <c r="A62" s="13">
        <v>22090000</v>
      </c>
      <c r="B62" s="13" t="s">
        <v>37</v>
      </c>
      <c r="C62" s="17">
        <f t="shared" ref="C62:D62" si="23">C63+C64</f>
        <v>396.471</v>
      </c>
      <c r="D62" s="17">
        <f t="shared" si="23"/>
        <v>390.4</v>
      </c>
      <c r="E62" s="17">
        <f>E63+E64</f>
        <v>449</v>
      </c>
      <c r="F62" s="17">
        <f>F63+F64</f>
        <v>399.53017999999997</v>
      </c>
      <c r="G62" s="17">
        <f t="shared" si="7"/>
        <v>9.1301799999999957</v>
      </c>
      <c r="H62" s="18">
        <f t="shared" si="3"/>
        <v>102.33867315573769</v>
      </c>
      <c r="I62" s="17">
        <f t="shared" si="4"/>
        <v>3.0591799999999694</v>
      </c>
      <c r="J62" s="18">
        <f t="shared" si="5"/>
        <v>0.77160246272740096</v>
      </c>
    </row>
    <row r="63" spans="1:10" ht="66.2" customHeight="1" x14ac:dyDescent="0.25">
      <c r="A63" s="3">
        <v>22090100</v>
      </c>
      <c r="B63" s="3" t="s">
        <v>38</v>
      </c>
      <c r="C63" s="19">
        <v>393.13900000000001</v>
      </c>
      <c r="D63" s="19">
        <v>390.4</v>
      </c>
      <c r="E63" s="19">
        <v>449</v>
      </c>
      <c r="F63" s="19">
        <v>399.53017999999997</v>
      </c>
      <c r="G63" s="19">
        <f t="shared" si="7"/>
        <v>9.1301799999999957</v>
      </c>
      <c r="H63" s="20">
        <f t="shared" si="3"/>
        <v>102.33867315573769</v>
      </c>
      <c r="I63" s="19">
        <f t="shared" si="4"/>
        <v>6.391179999999963</v>
      </c>
      <c r="J63" s="20">
        <f t="shared" si="5"/>
        <v>1.6256794670587169</v>
      </c>
    </row>
    <row r="64" spans="1:10" ht="47.25" x14ac:dyDescent="0.25">
      <c r="A64" s="3">
        <v>22090400</v>
      </c>
      <c r="B64" s="3" t="s">
        <v>39</v>
      </c>
      <c r="C64" s="19">
        <v>3.3319999999999999</v>
      </c>
      <c r="D64" s="19">
        <v>0</v>
      </c>
      <c r="E64" s="19">
        <v>0</v>
      </c>
      <c r="F64" s="19">
        <v>0</v>
      </c>
      <c r="G64" s="19">
        <f t="shared" si="7"/>
        <v>0</v>
      </c>
      <c r="H64" s="20" t="e">
        <f t="shared" si="3"/>
        <v>#DIV/0!</v>
      </c>
      <c r="I64" s="19">
        <f t="shared" si="4"/>
        <v>-3.3319999999999999</v>
      </c>
      <c r="J64" s="20">
        <f t="shared" si="5"/>
        <v>-100</v>
      </c>
    </row>
    <row r="65" spans="1:10" s="8" customFormat="1" x14ac:dyDescent="0.25">
      <c r="A65" s="13">
        <v>24000000</v>
      </c>
      <c r="B65" s="13" t="s">
        <v>40</v>
      </c>
      <c r="C65" s="17">
        <f t="shared" ref="C65:D65" si="24">C66</f>
        <v>98.529520000000005</v>
      </c>
      <c r="D65" s="17">
        <f t="shared" si="24"/>
        <v>250</v>
      </c>
      <c r="E65" s="17">
        <f>E66</f>
        <v>0</v>
      </c>
      <c r="F65" s="17">
        <f>F66</f>
        <v>321.54482000000002</v>
      </c>
      <c r="G65" s="19">
        <f t="shared" si="7"/>
        <v>71.544820000000016</v>
      </c>
      <c r="H65" s="20">
        <f t="shared" si="3"/>
        <v>128.61792800000001</v>
      </c>
      <c r="I65" s="19">
        <f t="shared" si="4"/>
        <v>223.01530000000002</v>
      </c>
      <c r="J65" s="18">
        <f t="shared" si="5"/>
        <v>226.34363792698878</v>
      </c>
    </row>
    <row r="66" spans="1:10" x14ac:dyDescent="0.25">
      <c r="A66" s="3">
        <v>24060000</v>
      </c>
      <c r="B66" s="3" t="s">
        <v>30</v>
      </c>
      <c r="C66" s="19">
        <v>98.529520000000005</v>
      </c>
      <c r="D66" s="19">
        <f>D67</f>
        <v>250</v>
      </c>
      <c r="E66" s="19">
        <f>E67</f>
        <v>0</v>
      </c>
      <c r="F66" s="19">
        <f>F67</f>
        <v>321.54482000000002</v>
      </c>
      <c r="G66" s="19">
        <f t="shared" si="7"/>
        <v>71.544820000000016</v>
      </c>
      <c r="H66" s="20">
        <f t="shared" si="3"/>
        <v>128.61792800000001</v>
      </c>
      <c r="I66" s="19">
        <f t="shared" si="4"/>
        <v>223.01530000000002</v>
      </c>
      <c r="J66" s="20">
        <f t="shared" si="5"/>
        <v>226.34363792698878</v>
      </c>
    </row>
    <row r="67" spans="1:10" x14ac:dyDescent="0.25">
      <c r="A67" s="3">
        <v>24060300</v>
      </c>
      <c r="B67" s="3" t="s">
        <v>30</v>
      </c>
      <c r="C67" s="19">
        <v>98.529520000000005</v>
      </c>
      <c r="D67" s="19">
        <v>250</v>
      </c>
      <c r="E67" s="19">
        <v>0</v>
      </c>
      <c r="F67" s="19">
        <v>321.54482000000002</v>
      </c>
      <c r="G67" s="19">
        <f t="shared" si="7"/>
        <v>71.544820000000016</v>
      </c>
      <c r="H67" s="20">
        <f t="shared" si="3"/>
        <v>128.61792800000001</v>
      </c>
      <c r="I67" s="19">
        <f t="shared" si="4"/>
        <v>223.01530000000002</v>
      </c>
      <c r="J67" s="20">
        <f t="shared" si="5"/>
        <v>226.34363792698878</v>
      </c>
    </row>
    <row r="68" spans="1:10" ht="33.75" customHeight="1" x14ac:dyDescent="0.25">
      <c r="A68" s="44" t="s">
        <v>65</v>
      </c>
      <c r="B68" s="44"/>
      <c r="C68" s="17">
        <f>C48+C9</f>
        <v>257052.07884999999</v>
      </c>
      <c r="D68" s="17">
        <f>D48+D9</f>
        <v>288383.11</v>
      </c>
      <c r="E68" s="17">
        <f>E48+E9</f>
        <v>217158.9</v>
      </c>
      <c r="F68" s="17">
        <f>F48+F9</f>
        <v>313996.48158999998</v>
      </c>
      <c r="G68" s="17">
        <f t="shared" si="7"/>
        <v>25613.371589999995</v>
      </c>
      <c r="H68" s="18">
        <f t="shared" si="3"/>
        <v>108.88171695977618</v>
      </c>
      <c r="I68" s="17">
        <f t="shared" si="4"/>
        <v>56944.40273999999</v>
      </c>
      <c r="J68" s="18">
        <f t="shared" si="5"/>
        <v>22.152866063078719</v>
      </c>
    </row>
    <row r="69" spans="1:10" ht="37.5" customHeight="1" x14ac:dyDescent="0.25">
      <c r="A69" s="35" t="s">
        <v>50</v>
      </c>
      <c r="B69" s="36"/>
      <c r="C69" s="36"/>
      <c r="D69" s="36"/>
      <c r="E69" s="36"/>
      <c r="F69" s="36"/>
      <c r="G69" s="36"/>
      <c r="H69" s="36"/>
      <c r="I69" s="36"/>
      <c r="J69" s="37"/>
    </row>
    <row r="70" spans="1:10" s="8" customFormat="1" ht="21.2" customHeight="1" x14ac:dyDescent="0.25">
      <c r="A70" s="13">
        <v>40000000</v>
      </c>
      <c r="B70" s="13" t="s">
        <v>41</v>
      </c>
      <c r="C70" s="17">
        <f>C73+C78+C85+C71</f>
        <v>69403.848029999994</v>
      </c>
      <c r="D70" s="17">
        <f>D73+D78+D85+D71</f>
        <v>81563.211909999998</v>
      </c>
      <c r="E70" s="17">
        <f t="shared" ref="E70:F70" si="25">E73+E78+E85+E71</f>
        <v>67257.464000000007</v>
      </c>
      <c r="F70" s="17">
        <f t="shared" si="25"/>
        <v>75373.246219999986</v>
      </c>
      <c r="G70" s="18">
        <f>F70-D70</f>
        <v>-6189.9656900000118</v>
      </c>
      <c r="H70" s="18">
        <f>F70/D70%</f>
        <v>92.410836276494038</v>
      </c>
      <c r="I70" s="17">
        <f>F70-C70</f>
        <v>5969.3981899999926</v>
      </c>
      <c r="J70" s="18">
        <f>F70/C70%-100</f>
        <v>8.600961415597169</v>
      </c>
    </row>
    <row r="71" spans="1:10" s="8" customFormat="1" ht="31.7" hidden="1" customHeight="1" x14ac:dyDescent="0.25">
      <c r="A71" s="13">
        <v>41020000</v>
      </c>
      <c r="B71" s="13" t="s">
        <v>89</v>
      </c>
      <c r="C71" s="17">
        <f>C72</f>
        <v>0</v>
      </c>
      <c r="D71" s="17">
        <f>D72</f>
        <v>0</v>
      </c>
      <c r="E71" s="17">
        <f t="shared" ref="E71:F71" si="26">E72</f>
        <v>8178.5</v>
      </c>
      <c r="F71" s="17">
        <f t="shared" si="26"/>
        <v>0</v>
      </c>
      <c r="G71" s="18">
        <f>F71-D71</f>
        <v>0</v>
      </c>
      <c r="H71" s="18" t="e">
        <f t="shared" ref="H71:H99" si="27">F71/D71%</f>
        <v>#DIV/0!</v>
      </c>
      <c r="I71" s="17">
        <f t="shared" ref="I71:I99" si="28">F71-C71</f>
        <v>0</v>
      </c>
      <c r="J71" s="18"/>
    </row>
    <row r="72" spans="1:10" s="8" customFormat="1" ht="126" hidden="1" customHeight="1" x14ac:dyDescent="0.25">
      <c r="A72" s="3">
        <v>41021400</v>
      </c>
      <c r="B72" s="3" t="s">
        <v>90</v>
      </c>
      <c r="C72" s="19"/>
      <c r="D72" s="19">
        <v>0</v>
      </c>
      <c r="E72" s="19">
        <v>8178.5</v>
      </c>
      <c r="F72" s="19">
        <v>0</v>
      </c>
      <c r="G72" s="20">
        <f t="shared" ref="G72:G99" si="29">F72-D72</f>
        <v>0</v>
      </c>
      <c r="H72" s="20" t="e">
        <f t="shared" si="27"/>
        <v>#DIV/0!</v>
      </c>
      <c r="I72" s="17">
        <f t="shared" si="28"/>
        <v>0</v>
      </c>
      <c r="J72" s="18"/>
    </row>
    <row r="73" spans="1:10" s="8" customFormat="1" ht="35.450000000000003" customHeight="1" x14ac:dyDescent="0.25">
      <c r="A73" s="13">
        <v>41030000</v>
      </c>
      <c r="B73" s="13" t="s">
        <v>42</v>
      </c>
      <c r="C73" s="17">
        <f>C77+C76+C75</f>
        <v>59776.699390000002</v>
      </c>
      <c r="D73" s="17">
        <f>D77+D76+D75+D74+D83+D84</f>
        <v>70632.7</v>
      </c>
      <c r="E73" s="17">
        <f t="shared" ref="E73" si="30">E77+E76</f>
        <v>52901.3</v>
      </c>
      <c r="F73" s="17">
        <f>F77+F76+F75+F74+F83+F84</f>
        <v>64544.800609999991</v>
      </c>
      <c r="G73" s="18">
        <f t="shared" si="29"/>
        <v>-6087.899390000006</v>
      </c>
      <c r="H73" s="18">
        <f t="shared" si="27"/>
        <v>91.380905175648095</v>
      </c>
      <c r="I73" s="17">
        <f t="shared" si="28"/>
        <v>4768.1012199999896</v>
      </c>
      <c r="J73" s="18">
        <f>F73/C73%-100</f>
        <v>7.9765214015774859</v>
      </c>
    </row>
    <row r="74" spans="1:10" s="8" customFormat="1" ht="54.75" customHeight="1" x14ac:dyDescent="0.25">
      <c r="A74" s="3">
        <v>41031100</v>
      </c>
      <c r="B74" s="3" t="s">
        <v>122</v>
      </c>
      <c r="C74" s="17"/>
      <c r="D74" s="19">
        <v>6142.3</v>
      </c>
      <c r="E74" s="19"/>
      <c r="F74" s="19">
        <v>1113.53629</v>
      </c>
      <c r="G74" s="20">
        <f t="shared" si="29"/>
        <v>-5028.7637100000002</v>
      </c>
      <c r="H74" s="20">
        <f t="shared" si="27"/>
        <v>18.12897920974228</v>
      </c>
      <c r="I74" s="19">
        <f t="shared" si="28"/>
        <v>1113.53629</v>
      </c>
      <c r="J74" s="20" t="e">
        <f t="shared" ref="J74:J75" si="31">F74/C74%-100</f>
        <v>#DIV/0!</v>
      </c>
    </row>
    <row r="75" spans="1:10" s="8" customFormat="1" ht="36.75" customHeight="1" x14ac:dyDescent="0.25">
      <c r="A75" s="3">
        <v>41033900</v>
      </c>
      <c r="B75" s="3" t="s">
        <v>43</v>
      </c>
      <c r="C75" s="19">
        <v>58630.6</v>
      </c>
      <c r="D75" s="19">
        <v>57063.6</v>
      </c>
      <c r="E75" s="19"/>
      <c r="F75" s="19">
        <v>57063.6</v>
      </c>
      <c r="G75" s="20">
        <f t="shared" si="29"/>
        <v>0</v>
      </c>
      <c r="H75" s="20">
        <f t="shared" si="27"/>
        <v>100</v>
      </c>
      <c r="I75" s="19">
        <f t="shared" si="28"/>
        <v>-1567</v>
      </c>
      <c r="J75" s="20">
        <f t="shared" si="31"/>
        <v>-2.6726658093214155</v>
      </c>
    </row>
    <row r="76" spans="1:10" s="8" customFormat="1" ht="64.5" customHeight="1" x14ac:dyDescent="0.25">
      <c r="A76" s="3">
        <v>41033300</v>
      </c>
      <c r="B76" s="3" t="s">
        <v>105</v>
      </c>
      <c r="C76" s="19">
        <v>1146.0993900000001</v>
      </c>
      <c r="D76" s="19"/>
      <c r="E76" s="19"/>
      <c r="F76" s="19"/>
      <c r="G76" s="20">
        <f t="shared" si="29"/>
        <v>0</v>
      </c>
      <c r="H76" s="20" t="e">
        <f>F76/D76%</f>
        <v>#DIV/0!</v>
      </c>
      <c r="I76" s="19">
        <f>F76-C76</f>
        <v>-1146.0993900000001</v>
      </c>
      <c r="J76" s="20">
        <f>F76/C76%-100</f>
        <v>-100</v>
      </c>
    </row>
    <row r="77" spans="1:10" ht="47.25" x14ac:dyDescent="0.25">
      <c r="A77" s="3">
        <v>41035400</v>
      </c>
      <c r="B77" s="3" t="s">
        <v>123</v>
      </c>
      <c r="C77" s="19"/>
      <c r="D77" s="19">
        <v>229.7</v>
      </c>
      <c r="E77" s="19">
        <v>52901.3</v>
      </c>
      <c r="F77" s="19">
        <v>229.7</v>
      </c>
      <c r="G77" s="20">
        <f t="shared" si="29"/>
        <v>0</v>
      </c>
      <c r="H77" s="20">
        <f>F77/D77%</f>
        <v>100.00000000000001</v>
      </c>
      <c r="I77" s="19">
        <f>F77-C77</f>
        <v>229.7</v>
      </c>
      <c r="J77" s="20" t="e">
        <f>F77/C77%-100</f>
        <v>#DIV/0!</v>
      </c>
    </row>
    <row r="78" spans="1:10" s="8" customFormat="1" ht="31.5" hidden="1" x14ac:dyDescent="0.25">
      <c r="A78" s="13">
        <v>41040000</v>
      </c>
      <c r="B78" s="13" t="s">
        <v>44</v>
      </c>
      <c r="C78" s="17">
        <f t="shared" ref="C78:D78" si="32">C79</f>
        <v>0</v>
      </c>
      <c r="D78" s="17">
        <f t="shared" si="32"/>
        <v>0</v>
      </c>
      <c r="E78" s="17">
        <f>E79</f>
        <v>0</v>
      </c>
      <c r="F78" s="17">
        <f>F79</f>
        <v>0</v>
      </c>
      <c r="G78" s="20">
        <f t="shared" si="29"/>
        <v>0</v>
      </c>
      <c r="H78" s="20" t="e">
        <f t="shared" ref="H78:H84" si="33">F78/D78%</f>
        <v>#DIV/0!</v>
      </c>
      <c r="I78" s="19">
        <f t="shared" ref="I78:I84" si="34">F78-C78</f>
        <v>0</v>
      </c>
      <c r="J78" s="20" t="e">
        <f t="shared" ref="J78:J84" si="35">F78/C78%-100</f>
        <v>#DIV/0!</v>
      </c>
    </row>
    <row r="79" spans="1:10" ht="27" hidden="1" customHeight="1" x14ac:dyDescent="0.25">
      <c r="A79" s="3">
        <v>41040400</v>
      </c>
      <c r="B79" s="3" t="s">
        <v>68</v>
      </c>
      <c r="C79" s="19">
        <f t="shared" ref="C79" si="36">C80+C81</f>
        <v>0</v>
      </c>
      <c r="D79" s="19">
        <f>D80+D81+D82</f>
        <v>0</v>
      </c>
      <c r="E79" s="19">
        <f>E80+E81+E82</f>
        <v>0</v>
      </c>
      <c r="F79" s="19">
        <f>F80+F81+F82</f>
        <v>0</v>
      </c>
      <c r="G79" s="20">
        <f t="shared" si="29"/>
        <v>0</v>
      </c>
      <c r="H79" s="20" t="e">
        <f t="shared" si="33"/>
        <v>#DIV/0!</v>
      </c>
      <c r="I79" s="19">
        <f t="shared" si="34"/>
        <v>0</v>
      </c>
      <c r="J79" s="20" t="e">
        <f t="shared" si="35"/>
        <v>#DIV/0!</v>
      </c>
    </row>
    <row r="80" spans="1:10" ht="125.45" hidden="1" customHeight="1" x14ac:dyDescent="0.25">
      <c r="A80" s="3"/>
      <c r="B80" s="4" t="s">
        <v>86</v>
      </c>
      <c r="C80" s="19"/>
      <c r="D80" s="19">
        <v>0</v>
      </c>
      <c r="E80" s="19"/>
      <c r="F80" s="19">
        <v>0</v>
      </c>
      <c r="G80" s="20">
        <f t="shared" si="29"/>
        <v>0</v>
      </c>
      <c r="H80" s="20" t="e">
        <f t="shared" si="33"/>
        <v>#DIV/0!</v>
      </c>
      <c r="I80" s="19">
        <f t="shared" si="34"/>
        <v>0</v>
      </c>
      <c r="J80" s="20" t="e">
        <f t="shared" si="35"/>
        <v>#DIV/0!</v>
      </c>
    </row>
    <row r="81" spans="1:10" ht="44.45" hidden="1" customHeight="1" x14ac:dyDescent="0.25">
      <c r="A81" s="3"/>
      <c r="B81" s="4" t="s">
        <v>69</v>
      </c>
      <c r="C81" s="19">
        <v>0</v>
      </c>
      <c r="D81" s="19"/>
      <c r="E81" s="19"/>
      <c r="F81" s="19"/>
      <c r="G81" s="20">
        <f t="shared" si="29"/>
        <v>0</v>
      </c>
      <c r="H81" s="20" t="e">
        <f t="shared" si="33"/>
        <v>#DIV/0!</v>
      </c>
      <c r="I81" s="19">
        <f t="shared" si="34"/>
        <v>0</v>
      </c>
      <c r="J81" s="20" t="e">
        <f t="shared" si="35"/>
        <v>#DIV/0!</v>
      </c>
    </row>
    <row r="82" spans="1:10" ht="44.45" hidden="1" customHeight="1" x14ac:dyDescent="0.25">
      <c r="A82" s="3"/>
      <c r="B82" s="4" t="s">
        <v>76</v>
      </c>
      <c r="C82" s="19"/>
      <c r="D82" s="19"/>
      <c r="E82" s="19"/>
      <c r="F82" s="19"/>
      <c r="G82" s="20">
        <f t="shared" si="29"/>
        <v>0</v>
      </c>
      <c r="H82" s="20" t="e">
        <f t="shared" si="33"/>
        <v>#DIV/0!</v>
      </c>
      <c r="I82" s="19">
        <f t="shared" si="34"/>
        <v>0</v>
      </c>
      <c r="J82" s="20" t="e">
        <f t="shared" si="35"/>
        <v>#DIV/0!</v>
      </c>
    </row>
    <row r="83" spans="1:10" ht="81" customHeight="1" x14ac:dyDescent="0.25">
      <c r="A83" s="12" t="s">
        <v>124</v>
      </c>
      <c r="B83" s="3" t="s">
        <v>125</v>
      </c>
      <c r="C83" s="19"/>
      <c r="D83" s="19">
        <v>929.9</v>
      </c>
      <c r="E83" s="19"/>
      <c r="F83" s="19">
        <v>891.91340000000002</v>
      </c>
      <c r="G83" s="20">
        <f t="shared" si="29"/>
        <v>-37.986599999999953</v>
      </c>
      <c r="H83" s="20">
        <f t="shared" si="33"/>
        <v>95.914980105387684</v>
      </c>
      <c r="I83" s="19">
        <f t="shared" si="34"/>
        <v>891.91340000000002</v>
      </c>
      <c r="J83" s="20" t="e">
        <f t="shared" si="35"/>
        <v>#DIV/0!</v>
      </c>
    </row>
    <row r="84" spans="1:10" ht="66" customHeight="1" x14ac:dyDescent="0.25">
      <c r="A84" s="12" t="s">
        <v>126</v>
      </c>
      <c r="B84" s="3" t="s">
        <v>127</v>
      </c>
      <c r="C84" s="19"/>
      <c r="D84" s="19">
        <v>6267.2</v>
      </c>
      <c r="E84" s="19"/>
      <c r="F84" s="19">
        <v>5246.0509199999997</v>
      </c>
      <c r="G84" s="20">
        <f t="shared" si="29"/>
        <v>-1021.1490800000001</v>
      </c>
      <c r="H84" s="20">
        <f t="shared" si="33"/>
        <v>83.706454557058976</v>
      </c>
      <c r="I84" s="19">
        <f t="shared" si="34"/>
        <v>5246.0509199999997</v>
      </c>
      <c r="J84" s="20" t="e">
        <f t="shared" si="35"/>
        <v>#DIV/0!</v>
      </c>
    </row>
    <row r="85" spans="1:10" s="8" customFormat="1" ht="31.5" x14ac:dyDescent="0.25">
      <c r="A85" s="13">
        <v>41050000</v>
      </c>
      <c r="B85" s="13" t="s">
        <v>45</v>
      </c>
      <c r="C85" s="17">
        <f>C89+C90+C92+C98+C88+C87+C91</f>
        <v>9627.1486399999994</v>
      </c>
      <c r="D85" s="17">
        <f>D89+D90+D92+D98+D88+D87+D91+D86+D97</f>
        <v>10930.511910000001</v>
      </c>
      <c r="E85" s="17">
        <f>E89+E90+E92+E98+E88+E87+E91</f>
        <v>6177.6639999999998</v>
      </c>
      <c r="F85" s="17">
        <f>F89+F90+F92+F98+F88+F87+F91+F86+F97</f>
        <v>10828.445610000001</v>
      </c>
      <c r="G85" s="18">
        <f t="shared" si="29"/>
        <v>-102.06630000000041</v>
      </c>
      <c r="H85" s="18">
        <f t="shared" si="27"/>
        <v>99.066225801312896</v>
      </c>
      <c r="I85" s="17">
        <f t="shared" si="28"/>
        <v>1201.2969700000012</v>
      </c>
      <c r="J85" s="18">
        <f>F85/C85%-100</f>
        <v>12.478221900602136</v>
      </c>
    </row>
    <row r="86" spans="1:10" s="8" customFormat="1" ht="362.25" x14ac:dyDescent="0.25">
      <c r="A86" s="3">
        <v>41050200</v>
      </c>
      <c r="B86" s="3" t="s">
        <v>128</v>
      </c>
      <c r="C86" s="17"/>
      <c r="D86" s="19">
        <v>8016.2819099999997</v>
      </c>
      <c r="E86" s="19"/>
      <c r="F86" s="19">
        <v>8016.2819099999997</v>
      </c>
      <c r="G86" s="20">
        <f t="shared" si="29"/>
        <v>0</v>
      </c>
      <c r="H86" s="20">
        <f t="shared" si="27"/>
        <v>100</v>
      </c>
      <c r="I86" s="19">
        <f t="shared" si="28"/>
        <v>8016.2819099999997</v>
      </c>
      <c r="J86" s="20" t="e">
        <f>F86/C86%-100</f>
        <v>#DIV/0!</v>
      </c>
    </row>
    <row r="87" spans="1:10" s="8" customFormat="1" ht="346.5" x14ac:dyDescent="0.25">
      <c r="A87" s="3">
        <v>41050400</v>
      </c>
      <c r="B87" s="3" t="s">
        <v>106</v>
      </c>
      <c r="C87" s="19">
        <v>2272.3054200000001</v>
      </c>
      <c r="D87" s="19"/>
      <c r="E87" s="19"/>
      <c r="F87" s="19"/>
      <c r="G87" s="20">
        <f t="shared" si="29"/>
        <v>0</v>
      </c>
      <c r="H87" s="20" t="e">
        <f t="shared" si="27"/>
        <v>#DIV/0!</v>
      </c>
      <c r="I87" s="19">
        <f t="shared" si="28"/>
        <v>-2272.3054200000001</v>
      </c>
      <c r="J87" s="20">
        <f>F87/C87%-100</f>
        <v>-100</v>
      </c>
    </row>
    <row r="88" spans="1:10" s="8" customFormat="1" ht="409.6" customHeight="1" x14ac:dyDescent="0.25">
      <c r="A88" s="22">
        <v>41050600</v>
      </c>
      <c r="B88" s="3" t="s">
        <v>95</v>
      </c>
      <c r="C88" s="19">
        <v>1675.55511</v>
      </c>
      <c r="D88" s="19"/>
      <c r="E88" s="19">
        <v>4215.8999999999996</v>
      </c>
      <c r="F88" s="19"/>
      <c r="G88" s="20">
        <f t="shared" si="29"/>
        <v>0</v>
      </c>
      <c r="H88" s="20" t="e">
        <f t="shared" si="27"/>
        <v>#DIV/0!</v>
      </c>
      <c r="I88" s="19">
        <f t="shared" si="28"/>
        <v>-1675.55511</v>
      </c>
      <c r="J88" s="20"/>
    </row>
    <row r="89" spans="1:10" ht="47.25" x14ac:dyDescent="0.25">
      <c r="A89" s="3">
        <v>41051000</v>
      </c>
      <c r="B89" s="3" t="s">
        <v>46</v>
      </c>
      <c r="C89" s="19">
        <v>1132.6316899999999</v>
      </c>
      <c r="D89" s="19">
        <v>1262.1210000000001</v>
      </c>
      <c r="E89" s="19">
        <v>875.92399999999998</v>
      </c>
      <c r="F89" s="19">
        <v>1236.5245</v>
      </c>
      <c r="G89" s="20">
        <f t="shared" si="29"/>
        <v>-25.596500000000106</v>
      </c>
      <c r="H89" s="20">
        <f t="shared" si="27"/>
        <v>97.971945637541879</v>
      </c>
      <c r="I89" s="19">
        <f t="shared" si="28"/>
        <v>103.89281000000005</v>
      </c>
      <c r="J89" s="20">
        <f>F89/C89%-100</f>
        <v>9.1726914333466993</v>
      </c>
    </row>
    <row r="90" spans="1:10" ht="63" x14ac:dyDescent="0.25">
      <c r="A90" s="3">
        <v>41051200</v>
      </c>
      <c r="B90" s="3" t="s">
        <v>47</v>
      </c>
      <c r="C90" s="19">
        <v>105.84412</v>
      </c>
      <c r="D90" s="19"/>
      <c r="E90" s="19"/>
      <c r="F90" s="19"/>
      <c r="G90" s="20">
        <f t="shared" si="29"/>
        <v>0</v>
      </c>
      <c r="H90" s="20" t="e">
        <f t="shared" si="27"/>
        <v>#DIV/0!</v>
      </c>
      <c r="I90" s="19">
        <f t="shared" si="28"/>
        <v>-105.84412</v>
      </c>
      <c r="J90" s="20">
        <f t="shared" ref="J90:J99" si="37">F90/C90%-100</f>
        <v>-100</v>
      </c>
    </row>
    <row r="91" spans="1:10" ht="63" x14ac:dyDescent="0.25">
      <c r="A91" s="3">
        <v>41051400</v>
      </c>
      <c r="B91" s="3" t="s">
        <v>108</v>
      </c>
      <c r="C91" s="19">
        <v>1284.9725000000001</v>
      </c>
      <c r="D91" s="19"/>
      <c r="E91" s="19"/>
      <c r="F91" s="19"/>
      <c r="G91" s="20">
        <f t="shared" si="29"/>
        <v>0</v>
      </c>
      <c r="H91" s="20" t="e">
        <f t="shared" si="27"/>
        <v>#DIV/0!</v>
      </c>
      <c r="I91" s="19">
        <f t="shared" si="28"/>
        <v>-1284.9725000000001</v>
      </c>
      <c r="J91" s="20">
        <f t="shared" si="37"/>
        <v>-100</v>
      </c>
    </row>
    <row r="92" spans="1:10" ht="24" customHeight="1" x14ac:dyDescent="0.25">
      <c r="A92" s="3">
        <v>41053900</v>
      </c>
      <c r="B92" s="3" t="s">
        <v>48</v>
      </c>
      <c r="C92" s="19">
        <f>C93+C94+C96</f>
        <v>3155.8397999999997</v>
      </c>
      <c r="D92" s="19">
        <f>D93+D94+D96+D95</f>
        <v>1529.249</v>
      </c>
      <c r="E92" s="19">
        <f t="shared" ref="E92" si="38">E93+E94+E96</f>
        <v>1085.8399999999999</v>
      </c>
      <c r="F92" s="19">
        <f>F93+F94+F96+F95</f>
        <v>1525.8279400000001</v>
      </c>
      <c r="G92" s="20">
        <f t="shared" si="29"/>
        <v>-3.4210599999998976</v>
      </c>
      <c r="H92" s="20">
        <f t="shared" si="27"/>
        <v>99.776291499945401</v>
      </c>
      <c r="I92" s="19">
        <f t="shared" si="28"/>
        <v>-1630.0118599999996</v>
      </c>
      <c r="J92" s="20">
        <f t="shared" si="37"/>
        <v>-51.650652862670647</v>
      </c>
    </row>
    <row r="93" spans="1:10" ht="48.75" customHeight="1" x14ac:dyDescent="0.25">
      <c r="A93" s="3"/>
      <c r="B93" s="5" t="s">
        <v>129</v>
      </c>
      <c r="C93" s="19">
        <v>1125</v>
      </c>
      <c r="D93" s="19">
        <v>1195.1690000000001</v>
      </c>
      <c r="E93" s="19">
        <v>1060</v>
      </c>
      <c r="F93" s="19">
        <v>1192.2261000000001</v>
      </c>
      <c r="G93" s="20">
        <f t="shared" si="29"/>
        <v>-2.9429000000000087</v>
      </c>
      <c r="H93" s="20">
        <f t="shared" si="27"/>
        <v>99.753767040477115</v>
      </c>
      <c r="I93" s="19">
        <f t="shared" si="28"/>
        <v>67.226100000000088</v>
      </c>
      <c r="J93" s="20">
        <f t="shared" si="37"/>
        <v>5.9756533333333408</v>
      </c>
    </row>
    <row r="94" spans="1:10" ht="65.25" customHeight="1" x14ac:dyDescent="0.25">
      <c r="A94" s="3"/>
      <c r="B94" s="5" t="s">
        <v>91</v>
      </c>
      <c r="C94" s="19">
        <v>30.8398</v>
      </c>
      <c r="D94" s="19">
        <v>34.08</v>
      </c>
      <c r="E94" s="19">
        <v>25.84</v>
      </c>
      <c r="F94" s="19">
        <v>33.601840000000003</v>
      </c>
      <c r="G94" s="20">
        <f t="shared" si="29"/>
        <v>-0.47815999999999548</v>
      </c>
      <c r="H94" s="20">
        <f t="shared" si="27"/>
        <v>98.596948356807516</v>
      </c>
      <c r="I94" s="19">
        <f t="shared" si="28"/>
        <v>2.7620400000000025</v>
      </c>
      <c r="J94" s="20">
        <f t="shared" si="37"/>
        <v>8.9560892093982574</v>
      </c>
    </row>
    <row r="95" spans="1:10" ht="132" customHeight="1" x14ac:dyDescent="0.25">
      <c r="A95" s="3"/>
      <c r="B95" s="5" t="s">
        <v>130</v>
      </c>
      <c r="C95" s="19"/>
      <c r="D95" s="19">
        <v>300</v>
      </c>
      <c r="E95" s="19"/>
      <c r="F95" s="19">
        <v>300</v>
      </c>
      <c r="G95" s="20">
        <f t="shared" si="29"/>
        <v>0</v>
      </c>
      <c r="H95" s="20">
        <f t="shared" si="27"/>
        <v>100</v>
      </c>
      <c r="I95" s="19">
        <f t="shared" si="28"/>
        <v>300</v>
      </c>
      <c r="J95" s="20" t="e">
        <f t="shared" si="37"/>
        <v>#DIV/0!</v>
      </c>
    </row>
    <row r="96" spans="1:10" ht="79.5" customHeight="1" x14ac:dyDescent="0.25">
      <c r="A96" s="3"/>
      <c r="B96" s="5" t="s">
        <v>107</v>
      </c>
      <c r="C96" s="19">
        <v>2000</v>
      </c>
      <c r="D96" s="19"/>
      <c r="E96" s="19"/>
      <c r="F96" s="19"/>
      <c r="G96" s="20">
        <f t="shared" si="29"/>
        <v>0</v>
      </c>
      <c r="H96" s="20" t="e">
        <f t="shared" si="27"/>
        <v>#DIV/0!</v>
      </c>
      <c r="I96" s="19">
        <f t="shared" si="28"/>
        <v>-2000</v>
      </c>
      <c r="J96" s="20">
        <f t="shared" si="37"/>
        <v>-100</v>
      </c>
    </row>
    <row r="97" spans="1:10" ht="115.5" customHeight="1" x14ac:dyDescent="0.25">
      <c r="A97" s="3">
        <v>41059300</v>
      </c>
      <c r="B97" s="3" t="s">
        <v>131</v>
      </c>
      <c r="C97" s="19"/>
      <c r="D97" s="19">
        <v>122.86</v>
      </c>
      <c r="E97" s="19"/>
      <c r="F97" s="19">
        <v>49.811259999999997</v>
      </c>
      <c r="G97" s="20">
        <f t="shared" si="29"/>
        <v>-73.048740000000009</v>
      </c>
      <c r="H97" s="20">
        <f t="shared" si="27"/>
        <v>40.543105974279669</v>
      </c>
      <c r="I97" s="19">
        <f t="shared" si="28"/>
        <v>49.811259999999997</v>
      </c>
      <c r="J97" s="20" t="e">
        <f t="shared" si="37"/>
        <v>#DIV/0!</v>
      </c>
    </row>
    <row r="98" spans="1:10" ht="63" hidden="1" x14ac:dyDescent="0.25">
      <c r="A98" s="3">
        <v>41055000</v>
      </c>
      <c r="B98" s="3" t="s">
        <v>49</v>
      </c>
      <c r="C98" s="19">
        <v>0</v>
      </c>
      <c r="D98" s="19"/>
      <c r="E98" s="19"/>
      <c r="F98" s="19"/>
      <c r="G98" s="18">
        <f t="shared" si="29"/>
        <v>0</v>
      </c>
      <c r="H98" s="18" t="e">
        <f t="shared" si="27"/>
        <v>#DIV/0!</v>
      </c>
      <c r="I98" s="17">
        <f t="shared" si="28"/>
        <v>0</v>
      </c>
      <c r="J98" s="20" t="e">
        <f t="shared" si="37"/>
        <v>#DIV/0!</v>
      </c>
    </row>
    <row r="99" spans="1:10" x14ac:dyDescent="0.25">
      <c r="A99" s="44" t="s">
        <v>67</v>
      </c>
      <c r="B99" s="44"/>
      <c r="C99" s="17">
        <f>C68+C70</f>
        <v>326455.92687999998</v>
      </c>
      <c r="D99" s="17">
        <f>D68+D70</f>
        <v>369946.32191</v>
      </c>
      <c r="E99" s="17">
        <f>E68+E70</f>
        <v>284416.364</v>
      </c>
      <c r="F99" s="17">
        <f>F68+F70</f>
        <v>389369.72780999995</v>
      </c>
      <c r="G99" s="17">
        <f t="shared" si="29"/>
        <v>19423.405899999954</v>
      </c>
      <c r="H99" s="18">
        <f t="shared" si="27"/>
        <v>105.25033085873611</v>
      </c>
      <c r="I99" s="17">
        <f t="shared" si="28"/>
        <v>62913.800929999969</v>
      </c>
      <c r="J99" s="18">
        <f t="shared" si="37"/>
        <v>19.271759447371309</v>
      </c>
    </row>
    <row r="100" spans="1:10" ht="29.25" customHeight="1" x14ac:dyDescent="0.25">
      <c r="A100" s="35" t="s">
        <v>62</v>
      </c>
      <c r="B100" s="36"/>
      <c r="C100" s="36"/>
      <c r="D100" s="36"/>
      <c r="E100" s="36"/>
      <c r="F100" s="36"/>
      <c r="G100" s="36"/>
      <c r="H100" s="36"/>
      <c r="I100" s="37"/>
      <c r="J100" s="3"/>
    </row>
    <row r="101" spans="1:10" ht="29.25" customHeight="1" x14ac:dyDescent="0.25">
      <c r="A101" s="13">
        <v>10000000</v>
      </c>
      <c r="B101" s="13" t="s">
        <v>1</v>
      </c>
      <c r="C101" s="6">
        <f>C102</f>
        <v>409.09938000000005</v>
      </c>
      <c r="D101" s="6">
        <f t="shared" ref="D101:F101" si="39">D102</f>
        <v>397.9</v>
      </c>
      <c r="E101" s="6">
        <f t="shared" si="39"/>
        <v>290</v>
      </c>
      <c r="F101" s="6">
        <f t="shared" si="39"/>
        <v>206.25738000000001</v>
      </c>
      <c r="G101" s="6">
        <f>F101-D101</f>
        <v>-191.64261999999997</v>
      </c>
      <c r="H101" s="6">
        <f>F101/D101%</f>
        <v>51.836486554410662</v>
      </c>
      <c r="I101" s="6">
        <f>F101-C101</f>
        <v>-202.84200000000004</v>
      </c>
      <c r="J101" s="6">
        <f>F101/C101%-100</f>
        <v>-49.582573310181992</v>
      </c>
    </row>
    <row r="102" spans="1:10" s="8" customFormat="1" ht="27" customHeight="1" x14ac:dyDescent="0.25">
      <c r="A102" s="13">
        <v>19010000</v>
      </c>
      <c r="B102" s="13" t="s">
        <v>52</v>
      </c>
      <c r="C102" s="18">
        <f t="shared" ref="C102:E102" si="40">C103+C104+C105</f>
        <v>409.09938000000005</v>
      </c>
      <c r="D102" s="18">
        <f t="shared" si="40"/>
        <v>397.9</v>
      </c>
      <c r="E102" s="18">
        <f t="shared" si="40"/>
        <v>290</v>
      </c>
      <c r="F102" s="18">
        <f>F103+F104+F105</f>
        <v>206.25738000000001</v>
      </c>
      <c r="G102" s="6">
        <f t="shared" ref="G102:G133" si="41">F102-D102</f>
        <v>-191.64261999999997</v>
      </c>
      <c r="H102" s="6">
        <f t="shared" ref="H102:H133" si="42">F102/D102%</f>
        <v>51.836486554410662</v>
      </c>
      <c r="I102" s="6">
        <f t="shared" ref="I102:I133" si="43">F102-C102</f>
        <v>-202.84200000000004</v>
      </c>
      <c r="J102" s="6">
        <f t="shared" ref="J102:J133" si="44">F102/C102%-100</f>
        <v>-49.582573310181992</v>
      </c>
    </row>
    <row r="103" spans="1:10" ht="63" x14ac:dyDescent="0.25">
      <c r="A103" s="3">
        <v>19010100</v>
      </c>
      <c r="B103" s="3" t="s">
        <v>53</v>
      </c>
      <c r="C103" s="20">
        <v>374.80711000000002</v>
      </c>
      <c r="D103" s="20">
        <v>363.75</v>
      </c>
      <c r="E103" s="20">
        <v>221.45500000000001</v>
      </c>
      <c r="F103" s="20">
        <v>185.05404999999999</v>
      </c>
      <c r="G103" s="10">
        <f t="shared" si="41"/>
        <v>-178.69595000000001</v>
      </c>
      <c r="H103" s="10">
        <f t="shared" si="42"/>
        <v>50.873965635738827</v>
      </c>
      <c r="I103" s="10">
        <f t="shared" si="43"/>
        <v>-189.75306000000003</v>
      </c>
      <c r="J103" s="10">
        <f t="shared" si="44"/>
        <v>-50.626857105245421</v>
      </c>
    </row>
    <row r="104" spans="1:10" ht="31.5" x14ac:dyDescent="0.25">
      <c r="A104" s="3">
        <v>19010200</v>
      </c>
      <c r="B104" s="3" t="s">
        <v>54</v>
      </c>
      <c r="C104" s="20">
        <v>29.043900000000001</v>
      </c>
      <c r="D104" s="20">
        <v>28.9</v>
      </c>
      <c r="E104" s="20">
        <v>33.545000000000002</v>
      </c>
      <c r="F104" s="20">
        <v>20.421769999999999</v>
      </c>
      <c r="G104" s="10">
        <f t="shared" si="41"/>
        <v>-8.4782299999999999</v>
      </c>
      <c r="H104" s="10">
        <f t="shared" si="42"/>
        <v>70.663564013840826</v>
      </c>
      <c r="I104" s="10">
        <f t="shared" si="43"/>
        <v>-8.6221300000000021</v>
      </c>
      <c r="J104" s="10">
        <f t="shared" si="44"/>
        <v>-29.686543473844765</v>
      </c>
    </row>
    <row r="105" spans="1:10" ht="63" x14ac:dyDescent="0.25">
      <c r="A105" s="3">
        <v>19010300</v>
      </c>
      <c r="B105" s="3" t="s">
        <v>55</v>
      </c>
      <c r="C105" s="20">
        <v>5.2483700000000004</v>
      </c>
      <c r="D105" s="20">
        <v>5.25</v>
      </c>
      <c r="E105" s="20">
        <v>35</v>
      </c>
      <c r="F105" s="20">
        <v>0.78156000000000003</v>
      </c>
      <c r="G105" s="10">
        <f t="shared" si="41"/>
        <v>-4.4684400000000002</v>
      </c>
      <c r="H105" s="10">
        <f t="shared" si="42"/>
        <v>14.886857142857144</v>
      </c>
      <c r="I105" s="10">
        <f t="shared" si="43"/>
        <v>-4.4668100000000006</v>
      </c>
      <c r="J105" s="10">
        <f t="shared" si="44"/>
        <v>-85.108519406977791</v>
      </c>
    </row>
    <row r="106" spans="1:10" ht="31.5" x14ac:dyDescent="0.25">
      <c r="A106" s="13">
        <v>20000000</v>
      </c>
      <c r="B106" s="13" t="s">
        <v>77</v>
      </c>
      <c r="C106" s="17">
        <f>C109+C107</f>
        <v>8524.2999999999993</v>
      </c>
      <c r="D106" s="17">
        <f>D109</f>
        <v>5934.2</v>
      </c>
      <c r="E106" s="23" t="s">
        <v>63</v>
      </c>
      <c r="F106" s="17">
        <f>F109+F107</f>
        <v>5935.3871300000001</v>
      </c>
      <c r="G106" s="6">
        <f t="shared" si="41"/>
        <v>1.187130000000252</v>
      </c>
      <c r="H106" s="6">
        <f t="shared" si="42"/>
        <v>100.02000488692663</v>
      </c>
      <c r="I106" s="6">
        <f t="shared" si="43"/>
        <v>-2588.9128699999992</v>
      </c>
      <c r="J106" s="6">
        <f t="shared" si="44"/>
        <v>-30.370973217742218</v>
      </c>
    </row>
    <row r="107" spans="1:10" ht="31.5" hidden="1" x14ac:dyDescent="0.25">
      <c r="A107" s="3">
        <v>24060000</v>
      </c>
      <c r="B107" s="3" t="s">
        <v>78</v>
      </c>
      <c r="C107" s="19"/>
      <c r="D107" s="19"/>
      <c r="E107" s="19"/>
      <c r="F107" s="19"/>
      <c r="G107" s="10"/>
      <c r="H107" s="10"/>
      <c r="I107" s="10">
        <f t="shared" si="43"/>
        <v>0</v>
      </c>
      <c r="J107" s="10" t="e">
        <f t="shared" si="44"/>
        <v>#DIV/0!</v>
      </c>
    </row>
    <row r="108" spans="1:10" ht="78.75" hidden="1" x14ac:dyDescent="0.25">
      <c r="A108" s="3">
        <v>24062100</v>
      </c>
      <c r="B108" s="3" t="s">
        <v>79</v>
      </c>
      <c r="C108" s="19"/>
      <c r="D108" s="19"/>
      <c r="E108" s="19"/>
      <c r="F108" s="19"/>
      <c r="G108" s="10"/>
      <c r="H108" s="10"/>
      <c r="I108" s="10">
        <f t="shared" si="43"/>
        <v>0</v>
      </c>
      <c r="J108" s="10" t="e">
        <f t="shared" si="44"/>
        <v>#DIV/0!</v>
      </c>
    </row>
    <row r="109" spans="1:10" s="8" customFormat="1" ht="31.7" customHeight="1" x14ac:dyDescent="0.25">
      <c r="A109" s="13">
        <v>25000000</v>
      </c>
      <c r="B109" s="13" t="s">
        <v>56</v>
      </c>
      <c r="C109" s="17">
        <v>8524.2999999999993</v>
      </c>
      <c r="D109" s="17">
        <v>5934.2</v>
      </c>
      <c r="E109" s="24" t="s">
        <v>63</v>
      </c>
      <c r="F109" s="17">
        <v>5935.3871300000001</v>
      </c>
      <c r="G109" s="6">
        <f t="shared" si="41"/>
        <v>1.187130000000252</v>
      </c>
      <c r="H109" s="6">
        <f t="shared" si="42"/>
        <v>100.02000488692663</v>
      </c>
      <c r="I109" s="6">
        <f t="shared" si="43"/>
        <v>-2588.9128699999992</v>
      </c>
      <c r="J109" s="6">
        <f t="shared" si="44"/>
        <v>-30.370973217742218</v>
      </c>
    </row>
    <row r="110" spans="1:10" ht="31.5" hidden="1" x14ac:dyDescent="0.25">
      <c r="A110" s="3">
        <v>25010000</v>
      </c>
      <c r="B110" s="3" t="s">
        <v>57</v>
      </c>
      <c r="C110" s="19"/>
      <c r="D110" s="19"/>
      <c r="E110" s="19"/>
      <c r="F110" s="19"/>
      <c r="G110" s="6">
        <f t="shared" si="41"/>
        <v>0</v>
      </c>
      <c r="H110" s="6" t="e">
        <f t="shared" si="42"/>
        <v>#DIV/0!</v>
      </c>
      <c r="I110" s="6">
        <f t="shared" si="43"/>
        <v>0</v>
      </c>
      <c r="J110" s="6" t="e">
        <f t="shared" si="44"/>
        <v>#DIV/0!</v>
      </c>
    </row>
    <row r="111" spans="1:10" ht="31.5" hidden="1" x14ac:dyDescent="0.25">
      <c r="A111" s="3">
        <v>25010100</v>
      </c>
      <c r="B111" s="3" t="s">
        <v>58</v>
      </c>
      <c r="C111" s="19"/>
      <c r="D111" s="19"/>
      <c r="E111" s="19"/>
      <c r="F111" s="19"/>
      <c r="G111" s="6">
        <f t="shared" si="41"/>
        <v>0</v>
      </c>
      <c r="H111" s="6" t="e">
        <f t="shared" si="42"/>
        <v>#DIV/0!</v>
      </c>
      <c r="I111" s="6">
        <f t="shared" si="43"/>
        <v>0</v>
      </c>
      <c r="J111" s="6" t="e">
        <f t="shared" si="44"/>
        <v>#DIV/0!</v>
      </c>
    </row>
    <row r="112" spans="1:10" ht="47.25" hidden="1" x14ac:dyDescent="0.25">
      <c r="A112" s="3">
        <v>25010300</v>
      </c>
      <c r="B112" s="3" t="s">
        <v>59</v>
      </c>
      <c r="C112" s="19"/>
      <c r="D112" s="19"/>
      <c r="E112" s="19"/>
      <c r="F112" s="19"/>
      <c r="G112" s="6">
        <f t="shared" si="41"/>
        <v>0</v>
      </c>
      <c r="H112" s="6" t="e">
        <f t="shared" si="42"/>
        <v>#DIV/0!</v>
      </c>
      <c r="I112" s="6">
        <f t="shared" si="43"/>
        <v>0</v>
      </c>
      <c r="J112" s="6" t="e">
        <f t="shared" si="44"/>
        <v>#DIV/0!</v>
      </c>
    </row>
    <row r="113" spans="1:10" hidden="1" x14ac:dyDescent="0.25">
      <c r="A113" s="13">
        <v>30000000</v>
      </c>
      <c r="B113" s="13" t="s">
        <v>92</v>
      </c>
      <c r="C113" s="17">
        <f>C114</f>
        <v>0</v>
      </c>
      <c r="D113" s="17">
        <v>0</v>
      </c>
      <c r="E113" s="17"/>
      <c r="F113" s="17">
        <f>F114</f>
        <v>0</v>
      </c>
      <c r="G113" s="6">
        <f t="shared" si="41"/>
        <v>0</v>
      </c>
      <c r="H113" s="6"/>
      <c r="I113" s="6">
        <f t="shared" si="43"/>
        <v>0</v>
      </c>
      <c r="J113" s="6" t="e">
        <f t="shared" si="44"/>
        <v>#DIV/0!</v>
      </c>
    </row>
    <row r="114" spans="1:10" hidden="1" x14ac:dyDescent="0.25">
      <c r="A114" s="3">
        <v>31000000</v>
      </c>
      <c r="B114" s="3" t="s">
        <v>93</v>
      </c>
      <c r="C114" s="19"/>
      <c r="D114" s="19">
        <v>0</v>
      </c>
      <c r="E114" s="19"/>
      <c r="F114" s="19">
        <f>F115</f>
        <v>0</v>
      </c>
      <c r="G114" s="10">
        <f t="shared" si="41"/>
        <v>0</v>
      </c>
      <c r="H114" s="10"/>
      <c r="I114" s="10">
        <f t="shared" si="43"/>
        <v>0</v>
      </c>
      <c r="J114" s="10" t="e">
        <f t="shared" si="44"/>
        <v>#DIV/0!</v>
      </c>
    </row>
    <row r="115" spans="1:10" ht="52.5" hidden="1" customHeight="1" x14ac:dyDescent="0.25">
      <c r="A115" s="3">
        <v>31030000</v>
      </c>
      <c r="B115" s="3" t="s">
        <v>94</v>
      </c>
      <c r="C115" s="19"/>
      <c r="D115" s="19"/>
      <c r="E115" s="19"/>
      <c r="F115" s="19">
        <v>0</v>
      </c>
      <c r="G115" s="10">
        <f t="shared" si="41"/>
        <v>0</v>
      </c>
      <c r="H115" s="10"/>
      <c r="I115" s="10">
        <f t="shared" si="43"/>
        <v>0</v>
      </c>
      <c r="J115" s="10" t="e">
        <f t="shared" si="44"/>
        <v>#DIV/0!</v>
      </c>
    </row>
    <row r="116" spans="1:10" ht="20.25" customHeight="1" x14ac:dyDescent="0.25">
      <c r="A116" s="13">
        <v>40000000</v>
      </c>
      <c r="B116" s="13" t="s">
        <v>99</v>
      </c>
      <c r="C116" s="17">
        <f>C124+C117</f>
        <v>4372.4170000000004</v>
      </c>
      <c r="D116" s="17">
        <f t="shared" ref="D116:F116" si="45">D124+D117</f>
        <v>3891.21</v>
      </c>
      <c r="E116" s="17">
        <f t="shared" si="45"/>
        <v>0</v>
      </c>
      <c r="F116" s="17">
        <f t="shared" si="45"/>
        <v>3831.2665900000002</v>
      </c>
      <c r="G116" s="6">
        <f t="shared" si="41"/>
        <v>-59.943409999999858</v>
      </c>
      <c r="H116" s="6">
        <f t="shared" si="42"/>
        <v>98.45951747656899</v>
      </c>
      <c r="I116" s="6">
        <f t="shared" si="43"/>
        <v>-541.15041000000019</v>
      </c>
      <c r="J116" s="10">
        <f t="shared" si="44"/>
        <v>-12.376459290136324</v>
      </c>
    </row>
    <row r="117" spans="1:10" ht="42" customHeight="1" x14ac:dyDescent="0.25">
      <c r="A117" s="13">
        <v>41030000</v>
      </c>
      <c r="B117" s="13" t="s">
        <v>42</v>
      </c>
      <c r="C117" s="17">
        <f>C119+C123</f>
        <v>2523.4</v>
      </c>
      <c r="D117" s="17">
        <f>D119+D123+D118+D120+D122+D121</f>
        <v>3787.5</v>
      </c>
      <c r="E117" s="17">
        <f>E119+E123</f>
        <v>0</v>
      </c>
      <c r="F117" s="17">
        <f>F119+F123+F118+F120+F122+F121</f>
        <v>3727.6565900000001</v>
      </c>
      <c r="G117" s="6">
        <f t="shared" si="41"/>
        <v>-59.843409999999949</v>
      </c>
      <c r="H117" s="6">
        <f t="shared" si="42"/>
        <v>98.41997597359736</v>
      </c>
      <c r="I117" s="6">
        <f t="shared" si="43"/>
        <v>1204.25659</v>
      </c>
      <c r="J117" s="10">
        <f t="shared" si="44"/>
        <v>47.723570975667741</v>
      </c>
    </row>
    <row r="118" spans="1:10" ht="67.5" customHeight="1" x14ac:dyDescent="0.25">
      <c r="A118" s="3">
        <v>41031000</v>
      </c>
      <c r="B118" s="3" t="s">
        <v>134</v>
      </c>
      <c r="C118" s="17"/>
      <c r="D118" s="19">
        <v>428.8</v>
      </c>
      <c r="E118" s="19"/>
      <c r="F118" s="19">
        <v>368.95659000000001</v>
      </c>
      <c r="G118" s="10">
        <f t="shared" si="41"/>
        <v>-59.843410000000006</v>
      </c>
      <c r="H118" s="10">
        <f t="shared" si="42"/>
        <v>86.043980876865675</v>
      </c>
      <c r="I118" s="10">
        <f t="shared" si="43"/>
        <v>368.95659000000001</v>
      </c>
      <c r="J118" s="10" t="e">
        <f t="shared" si="44"/>
        <v>#DIV/0!</v>
      </c>
    </row>
    <row r="119" spans="1:10" ht="69" customHeight="1" x14ac:dyDescent="0.25">
      <c r="A119" s="3">
        <v>41033300</v>
      </c>
      <c r="B119" s="3" t="s">
        <v>110</v>
      </c>
      <c r="C119" s="19">
        <v>2052.6</v>
      </c>
      <c r="D119" s="19"/>
      <c r="E119" s="19"/>
      <c r="F119" s="19"/>
      <c r="G119" s="10">
        <f t="shared" si="41"/>
        <v>0</v>
      </c>
      <c r="H119" s="10" t="e">
        <f t="shared" si="42"/>
        <v>#DIV/0!</v>
      </c>
      <c r="I119" s="10">
        <f t="shared" si="43"/>
        <v>-2052.6</v>
      </c>
      <c r="J119" s="10">
        <f t="shared" si="44"/>
        <v>-100</v>
      </c>
    </row>
    <row r="120" spans="1:10" ht="38.25" customHeight="1" x14ac:dyDescent="0.25">
      <c r="A120" s="3">
        <v>41033900</v>
      </c>
      <c r="B120" s="3" t="s">
        <v>43</v>
      </c>
      <c r="C120" s="19"/>
      <c r="D120" s="19">
        <v>2130.1</v>
      </c>
      <c r="E120" s="19"/>
      <c r="F120" s="19">
        <v>2130.1</v>
      </c>
      <c r="G120" s="10">
        <f t="shared" si="41"/>
        <v>0</v>
      </c>
      <c r="H120" s="10">
        <f t="shared" si="42"/>
        <v>100</v>
      </c>
      <c r="I120" s="10">
        <f t="shared" si="43"/>
        <v>2130.1</v>
      </c>
      <c r="J120" s="10" t="e">
        <f t="shared" si="44"/>
        <v>#DIV/0!</v>
      </c>
    </row>
    <row r="121" spans="1:10" ht="63" customHeight="1" x14ac:dyDescent="0.25">
      <c r="A121" s="3">
        <v>41034200</v>
      </c>
      <c r="B121" s="3" t="s">
        <v>133</v>
      </c>
      <c r="C121" s="19"/>
      <c r="D121" s="19">
        <v>250</v>
      </c>
      <c r="E121" s="19"/>
      <c r="F121" s="19">
        <v>250</v>
      </c>
      <c r="G121" s="10">
        <f t="shared" si="41"/>
        <v>0</v>
      </c>
      <c r="H121" s="10">
        <f t="shared" si="42"/>
        <v>100</v>
      </c>
      <c r="I121" s="10">
        <f t="shared" si="43"/>
        <v>250</v>
      </c>
      <c r="J121" s="10" t="e">
        <f t="shared" si="44"/>
        <v>#DIV/0!</v>
      </c>
    </row>
    <row r="122" spans="1:10" ht="55.5" customHeight="1" x14ac:dyDescent="0.25">
      <c r="A122" s="3">
        <v>41035400</v>
      </c>
      <c r="B122" s="3" t="s">
        <v>123</v>
      </c>
      <c r="C122" s="19"/>
      <c r="D122" s="19">
        <v>100.9</v>
      </c>
      <c r="E122" s="19"/>
      <c r="F122" s="19">
        <v>100.9</v>
      </c>
      <c r="G122" s="10">
        <f t="shared" si="41"/>
        <v>0</v>
      </c>
      <c r="H122" s="10">
        <f t="shared" si="42"/>
        <v>100</v>
      </c>
      <c r="I122" s="10">
        <f t="shared" si="43"/>
        <v>100.9</v>
      </c>
      <c r="J122" s="10" t="e">
        <f t="shared" si="44"/>
        <v>#DIV/0!</v>
      </c>
    </row>
    <row r="123" spans="1:10" ht="69" customHeight="1" x14ac:dyDescent="0.25">
      <c r="A123" s="3">
        <v>41037400</v>
      </c>
      <c r="B123" s="3" t="s">
        <v>109</v>
      </c>
      <c r="C123" s="19">
        <v>470.8</v>
      </c>
      <c r="D123" s="19">
        <v>877.7</v>
      </c>
      <c r="E123" s="19"/>
      <c r="F123" s="19">
        <v>877.7</v>
      </c>
      <c r="G123" s="10">
        <f t="shared" si="41"/>
        <v>0</v>
      </c>
      <c r="H123" s="10">
        <f t="shared" si="42"/>
        <v>100</v>
      </c>
      <c r="I123" s="10">
        <f t="shared" si="43"/>
        <v>406.90000000000003</v>
      </c>
      <c r="J123" s="10">
        <f t="shared" si="44"/>
        <v>86.427357689039923</v>
      </c>
    </row>
    <row r="124" spans="1:10" ht="33.75" customHeight="1" x14ac:dyDescent="0.25">
      <c r="A124" s="13">
        <v>41050000</v>
      </c>
      <c r="B124" s="13" t="s">
        <v>45</v>
      </c>
      <c r="C124" s="17">
        <f>C125+C126+C127</f>
        <v>1849.0170000000001</v>
      </c>
      <c r="D124" s="17">
        <f t="shared" ref="D124:F124" si="46">D125+D126+D127</f>
        <v>103.71</v>
      </c>
      <c r="E124" s="17">
        <f t="shared" si="46"/>
        <v>0</v>
      </c>
      <c r="F124" s="17">
        <f t="shared" si="46"/>
        <v>103.61</v>
      </c>
      <c r="G124" s="6">
        <f t="shared" si="41"/>
        <v>-9.9999999999994316E-2</v>
      </c>
      <c r="H124" s="6">
        <f t="shared" si="42"/>
        <v>99.903577282807831</v>
      </c>
      <c r="I124" s="6">
        <f t="shared" si="43"/>
        <v>-1745.4070000000002</v>
      </c>
      <c r="J124" s="6">
        <f t="shared" si="44"/>
        <v>-94.396482022609845</v>
      </c>
    </row>
    <row r="125" spans="1:10" ht="47.25" hidden="1" customHeight="1" x14ac:dyDescent="0.25">
      <c r="A125" s="3">
        <v>41051000</v>
      </c>
      <c r="B125" s="3" t="s">
        <v>46</v>
      </c>
      <c r="C125" s="19"/>
      <c r="D125" s="19">
        <v>0</v>
      </c>
      <c r="E125" s="19"/>
      <c r="F125" s="19">
        <v>0</v>
      </c>
      <c r="G125" s="10">
        <f t="shared" si="41"/>
        <v>0</v>
      </c>
      <c r="H125" s="10" t="e">
        <f t="shared" si="42"/>
        <v>#DIV/0!</v>
      </c>
      <c r="I125" s="10">
        <f t="shared" si="43"/>
        <v>0</v>
      </c>
      <c r="J125" s="6" t="e">
        <f t="shared" si="44"/>
        <v>#DIV/0!</v>
      </c>
    </row>
    <row r="126" spans="1:10" ht="47.25" customHeight="1" x14ac:dyDescent="0.25">
      <c r="A126" s="3">
        <v>41051100</v>
      </c>
      <c r="B126" s="3" t="s">
        <v>111</v>
      </c>
      <c r="C126" s="19">
        <v>1809.0170000000001</v>
      </c>
      <c r="D126" s="19"/>
      <c r="E126" s="19"/>
      <c r="F126" s="19"/>
      <c r="G126" s="10">
        <f t="shared" si="41"/>
        <v>0</v>
      </c>
      <c r="H126" s="10" t="e">
        <f t="shared" si="42"/>
        <v>#DIV/0!</v>
      </c>
      <c r="I126" s="10">
        <f t="shared" si="43"/>
        <v>-1809.0170000000001</v>
      </c>
      <c r="J126" s="10">
        <f t="shared" si="44"/>
        <v>-100</v>
      </c>
    </row>
    <row r="127" spans="1:10" ht="47.25" customHeight="1" x14ac:dyDescent="0.25">
      <c r="A127" s="3">
        <v>41053900</v>
      </c>
      <c r="B127" s="3" t="s">
        <v>48</v>
      </c>
      <c r="C127" s="19">
        <f>C128</f>
        <v>40</v>
      </c>
      <c r="D127" s="19">
        <f>D128</f>
        <v>103.71</v>
      </c>
      <c r="E127" s="19">
        <f t="shared" ref="E127:F127" si="47">E128</f>
        <v>0</v>
      </c>
      <c r="F127" s="19">
        <f t="shared" si="47"/>
        <v>103.61</v>
      </c>
      <c r="G127" s="10">
        <f t="shared" si="41"/>
        <v>-9.9999999999994316E-2</v>
      </c>
      <c r="H127" s="10">
        <f t="shared" si="42"/>
        <v>99.903577282807831</v>
      </c>
      <c r="I127" s="10">
        <f t="shared" si="43"/>
        <v>63.61</v>
      </c>
      <c r="J127" s="10">
        <f t="shared" si="44"/>
        <v>159.02499999999998</v>
      </c>
    </row>
    <row r="128" spans="1:10" ht="47.25" customHeight="1" x14ac:dyDescent="0.25">
      <c r="A128" s="3"/>
      <c r="B128" s="5" t="s">
        <v>132</v>
      </c>
      <c r="C128" s="19">
        <v>40</v>
      </c>
      <c r="D128" s="19">
        <v>103.71</v>
      </c>
      <c r="E128" s="19"/>
      <c r="F128" s="19">
        <v>103.61</v>
      </c>
      <c r="G128" s="10">
        <f t="shared" si="41"/>
        <v>-9.9999999999994316E-2</v>
      </c>
      <c r="H128" s="10">
        <f t="shared" si="42"/>
        <v>99.903577282807831</v>
      </c>
      <c r="I128" s="10">
        <f t="shared" si="43"/>
        <v>63.61</v>
      </c>
      <c r="J128" s="10">
        <f t="shared" si="44"/>
        <v>159.02499999999998</v>
      </c>
    </row>
    <row r="129" spans="1:10" s="8" customFormat="1" ht="29.25" customHeight="1" x14ac:dyDescent="0.25">
      <c r="A129" s="13">
        <v>50000000</v>
      </c>
      <c r="B129" s="13" t="s">
        <v>60</v>
      </c>
      <c r="C129" s="17">
        <f t="shared" ref="C129:D129" si="48">C130</f>
        <v>44.553600000000003</v>
      </c>
      <c r="D129" s="17">
        <f t="shared" si="48"/>
        <v>43.58</v>
      </c>
      <c r="E129" s="17">
        <f>E130</f>
        <v>37.770000000000003</v>
      </c>
      <c r="F129" s="17">
        <f>F130</f>
        <v>44.553600000000003</v>
      </c>
      <c r="G129" s="6">
        <f t="shared" si="41"/>
        <v>0.97360000000000468</v>
      </c>
      <c r="H129" s="6">
        <f t="shared" si="42"/>
        <v>102.23405231757688</v>
      </c>
      <c r="I129" s="6">
        <f t="shared" si="43"/>
        <v>0</v>
      </c>
      <c r="J129" s="6">
        <f t="shared" si="44"/>
        <v>0</v>
      </c>
    </row>
    <row r="130" spans="1:10" ht="63" x14ac:dyDescent="0.25">
      <c r="A130" s="3">
        <v>50110000</v>
      </c>
      <c r="B130" s="3" t="s">
        <v>61</v>
      </c>
      <c r="C130" s="19">
        <v>44.553600000000003</v>
      </c>
      <c r="D130" s="19">
        <v>43.58</v>
      </c>
      <c r="E130" s="19">
        <v>37.770000000000003</v>
      </c>
      <c r="F130" s="19">
        <v>44.553600000000003</v>
      </c>
      <c r="G130" s="10">
        <f t="shared" si="41"/>
        <v>0.97360000000000468</v>
      </c>
      <c r="H130" s="10">
        <f t="shared" si="42"/>
        <v>102.23405231757688</v>
      </c>
      <c r="I130" s="10">
        <f t="shared" si="43"/>
        <v>0</v>
      </c>
      <c r="J130" s="10">
        <f t="shared" si="44"/>
        <v>0</v>
      </c>
    </row>
    <row r="131" spans="1:10" ht="21.2" customHeight="1" x14ac:dyDescent="0.25">
      <c r="A131" s="45" t="s">
        <v>100</v>
      </c>
      <c r="B131" s="46"/>
      <c r="C131" s="17">
        <f>C129+C106+C101+C113</f>
        <v>8977.9529799999982</v>
      </c>
      <c r="D131" s="17">
        <f>D129+D106+D101</f>
        <v>6375.6799999999994</v>
      </c>
      <c r="E131" s="24" t="s">
        <v>63</v>
      </c>
      <c r="F131" s="17">
        <f>F101+F106+F129+F113</f>
        <v>6186.1981100000003</v>
      </c>
      <c r="G131" s="6">
        <f t="shared" si="41"/>
        <v>-189.48188999999911</v>
      </c>
      <c r="H131" s="6">
        <f t="shared" si="42"/>
        <v>97.028052066603109</v>
      </c>
      <c r="I131" s="6">
        <f t="shared" si="43"/>
        <v>-2791.7548699999979</v>
      </c>
      <c r="J131" s="6">
        <f t="shared" si="44"/>
        <v>-31.095672657443544</v>
      </c>
    </row>
    <row r="132" spans="1:10" ht="21.2" customHeight="1" x14ac:dyDescent="0.25">
      <c r="A132" s="38" t="s">
        <v>101</v>
      </c>
      <c r="B132" s="39"/>
      <c r="C132" s="17">
        <f>C131+C116</f>
        <v>13350.369979999999</v>
      </c>
      <c r="D132" s="17">
        <f t="shared" ref="D132" si="49">D131+D116</f>
        <v>10266.89</v>
      </c>
      <c r="E132" s="24" t="s">
        <v>63</v>
      </c>
      <c r="F132" s="17">
        <f>F131+F116</f>
        <v>10017.4647</v>
      </c>
      <c r="G132" s="6">
        <f t="shared" si="41"/>
        <v>-249.42529999999897</v>
      </c>
      <c r="H132" s="6">
        <f t="shared" si="42"/>
        <v>97.570585639857839</v>
      </c>
      <c r="I132" s="6">
        <f t="shared" si="43"/>
        <v>-3332.905279999999</v>
      </c>
      <c r="J132" s="6">
        <f t="shared" si="44"/>
        <v>-24.964890748293698</v>
      </c>
    </row>
    <row r="133" spans="1:10" x14ac:dyDescent="0.25">
      <c r="A133" s="38" t="s">
        <v>71</v>
      </c>
      <c r="B133" s="39"/>
      <c r="C133" s="17">
        <f>C99+C132</f>
        <v>339806.29686</v>
      </c>
      <c r="D133" s="17">
        <f t="shared" ref="D133:F133" si="50">D99+D132</f>
        <v>380213.21191000001</v>
      </c>
      <c r="E133" s="24" t="s">
        <v>63</v>
      </c>
      <c r="F133" s="17">
        <f t="shared" si="50"/>
        <v>399387.19250999996</v>
      </c>
      <c r="G133" s="11">
        <f t="shared" si="41"/>
        <v>19173.980599999952</v>
      </c>
      <c r="H133" s="6">
        <f t="shared" si="42"/>
        <v>105.04295484727622</v>
      </c>
      <c r="I133" s="11">
        <f t="shared" si="43"/>
        <v>59580.895649999962</v>
      </c>
      <c r="J133" s="6">
        <f t="shared" si="44"/>
        <v>17.533782098966583</v>
      </c>
    </row>
    <row r="134" spans="1:10" x14ac:dyDescent="0.25">
      <c r="A134" s="7"/>
      <c r="B134" s="7"/>
      <c r="C134" s="7"/>
      <c r="D134" s="7"/>
      <c r="E134" s="7"/>
      <c r="F134" s="7"/>
      <c r="G134" s="7"/>
      <c r="H134" s="7"/>
      <c r="I134" s="7"/>
      <c r="J134" s="7"/>
    </row>
    <row r="135" spans="1:10" ht="75" customHeight="1" x14ac:dyDescent="0.3">
      <c r="A135" s="43" t="s">
        <v>135</v>
      </c>
      <c r="B135" s="43"/>
      <c r="C135" s="43"/>
      <c r="D135" s="43"/>
      <c r="E135" s="43"/>
      <c r="F135" s="43"/>
      <c r="G135" s="43"/>
      <c r="H135" s="43"/>
      <c r="I135" s="43"/>
      <c r="J135" s="43"/>
    </row>
  </sheetData>
  <mergeCells count="20">
    <mergeCell ref="A100:I100"/>
    <mergeCell ref="A132:B132"/>
    <mergeCell ref="A8:I8"/>
    <mergeCell ref="A135:J135"/>
    <mergeCell ref="A133:B133"/>
    <mergeCell ref="A99:B99"/>
    <mergeCell ref="A131:B131"/>
    <mergeCell ref="A69:J69"/>
    <mergeCell ref="A68:B68"/>
    <mergeCell ref="I1:J1"/>
    <mergeCell ref="A3:B3"/>
    <mergeCell ref="A2:J2"/>
    <mergeCell ref="I5:J5"/>
    <mergeCell ref="G5:H5"/>
    <mergeCell ref="E5:E6"/>
    <mergeCell ref="F5:F6"/>
    <mergeCell ref="A5:A6"/>
    <mergeCell ref="B5:B6"/>
    <mergeCell ref="C5:C6"/>
    <mergeCell ref="D5:D6"/>
  </mergeCells>
  <pageMargins left="1.06" right="0.2" top="0.2" bottom="0.2" header="0" footer="0"/>
  <pageSetup paperSize="9" scale="58" fitToHeight="3" orientation="portrait" horizontalDpi="1200" verticalDpi="1200" r:id="rId1"/>
  <rowBreaks count="3" manualBreakCount="3">
    <brk id="32" max="9" man="1"/>
    <brk id="68" max="9" man="1"/>
    <brk id="9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Доходи 1</dc:creator>
  <cp:lastModifiedBy>marinashere@gmail.com</cp:lastModifiedBy>
  <cp:lastPrinted>2026-01-23T09:00:30Z</cp:lastPrinted>
  <dcterms:created xsi:type="dcterms:W3CDTF">2021-04-19T13:49:15Z</dcterms:created>
  <dcterms:modified xsi:type="dcterms:W3CDTF">2026-03-03T11:12:20Z</dcterms:modified>
</cp:coreProperties>
</file>