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єкти\45 рішення\1075 Бюджет 2026\"/>
    </mc:Choice>
  </mc:AlternateContent>
  <xr:revisionPtr revIDLastSave="0" documentId="13_ncr:1_{B00A8639-1980-46ED-8C30-571EC41E2EBD}" xr6:coauthVersionLast="47" xr6:coauthVersionMax="47" xr10:uidLastSave="{00000000-0000-0000-0000-000000000000}"/>
  <bookViews>
    <workbookView xWindow="390" yWindow="615" windowWidth="28410" windowHeight="15585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ОР!$A$4:$J$146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ОР!$A$4:$J$146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ОР!$A$4:$J$146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ОР!$A$1:$J$223</definedName>
  </definedNames>
  <calcPr calcId="191029"/>
</workbook>
</file>

<file path=xl/calcChain.xml><?xml version="1.0" encoding="utf-8"?>
<calcChain xmlns="http://schemas.openxmlformats.org/spreadsheetml/2006/main">
  <c r="G218" i="11" l="1"/>
  <c r="J217" i="11"/>
  <c r="I217" i="11"/>
  <c r="H217" i="11"/>
  <c r="G217" i="11" s="1"/>
  <c r="J216" i="11"/>
  <c r="J215" i="11" s="1"/>
  <c r="I216" i="11"/>
  <c r="I215" i="11" s="1"/>
  <c r="H216" i="11" l="1"/>
  <c r="G216" i="11" l="1"/>
  <c r="H215" i="11"/>
  <c r="G215" i="11" s="1"/>
  <c r="H54" i="11"/>
  <c r="H173" i="11" l="1"/>
  <c r="H145" i="11"/>
  <c r="J105" i="11"/>
  <c r="J104" i="11" s="1"/>
  <c r="J102" i="11" s="1"/>
  <c r="J47" i="11"/>
  <c r="H24" i="11"/>
  <c r="H13" i="11"/>
  <c r="H48" i="11" l="1"/>
  <c r="H212" i="11" l="1"/>
  <c r="H213" i="11"/>
  <c r="H214" i="11" l="1"/>
  <c r="K186" i="11"/>
  <c r="L186" i="11"/>
  <c r="G111" i="11"/>
  <c r="G112" i="11"/>
  <c r="H61" i="11"/>
  <c r="H60" i="11" s="1"/>
  <c r="H59" i="11" s="1"/>
  <c r="I60" i="11"/>
  <c r="I59" i="11" s="1"/>
  <c r="I58" i="11" s="1"/>
  <c r="J60" i="11"/>
  <c r="J59" i="11" s="1"/>
  <c r="J58" i="11" s="1"/>
  <c r="G61" i="11" l="1"/>
  <c r="G60" i="11" s="1"/>
  <c r="G59" i="11" s="1"/>
  <c r="H116" i="11"/>
  <c r="H115" i="11" s="1"/>
  <c r="I188" i="11" l="1"/>
  <c r="J188" i="11"/>
  <c r="H188" i="11"/>
  <c r="I53" i="11"/>
  <c r="J53" i="11"/>
  <c r="H53" i="11"/>
  <c r="H158" i="11"/>
  <c r="I158" i="11"/>
  <c r="J158" i="11"/>
  <c r="G53" i="11" l="1"/>
  <c r="G55" i="11"/>
  <c r="K158" i="11" l="1"/>
  <c r="L158" i="11"/>
  <c r="H172" i="11"/>
  <c r="K41" i="11" l="1"/>
  <c r="L41" i="11"/>
  <c r="G43" i="11"/>
  <c r="I194" i="11" l="1"/>
  <c r="J194" i="11"/>
  <c r="H194" i="11"/>
  <c r="G197" i="11"/>
  <c r="G19" i="11" l="1"/>
  <c r="P220" i="11" l="1"/>
  <c r="Q220" i="11"/>
  <c r="O220" i="11"/>
  <c r="K194" i="11"/>
  <c r="L194" i="11"/>
  <c r="G195" i="11"/>
  <c r="I211" i="11" l="1"/>
  <c r="J211" i="11"/>
  <c r="H211" i="11"/>
  <c r="G213" i="11"/>
  <c r="G214" i="11" l="1"/>
  <c r="I210" i="11" l="1"/>
  <c r="J210" i="11"/>
  <c r="J209" i="11" s="1"/>
  <c r="G211" i="11"/>
  <c r="H210" i="11"/>
  <c r="H209" i="11" s="1"/>
  <c r="G212" i="11"/>
  <c r="I209" i="11" l="1"/>
  <c r="G210" i="11"/>
  <c r="G209" i="11" l="1"/>
  <c r="L17" i="11"/>
  <c r="L16" i="11" l="1"/>
  <c r="H105" i="11"/>
  <c r="I13" i="11" l="1"/>
  <c r="G13" i="11" s="1"/>
  <c r="J13" i="11"/>
  <c r="I21" i="11"/>
  <c r="J21" i="11"/>
  <c r="I24" i="11"/>
  <c r="J24" i="11"/>
  <c r="H23" i="11"/>
  <c r="G32" i="11"/>
  <c r="H31" i="11"/>
  <c r="G31" i="11" s="1"/>
  <c r="G29" i="11"/>
  <c r="G28" i="11"/>
  <c r="G27" i="11"/>
  <c r="G26" i="11"/>
  <c r="G25" i="11"/>
  <c r="H21" i="11" l="1"/>
  <c r="G23" i="11"/>
  <c r="H30" i="11"/>
  <c r="G30" i="11" s="1"/>
  <c r="G24" i="11"/>
  <c r="G21" i="11" l="1"/>
  <c r="G203" i="11"/>
  <c r="G163" i="11" l="1"/>
  <c r="G162" i="11" s="1"/>
  <c r="G161" i="11" s="1"/>
  <c r="J162" i="11"/>
  <c r="J161" i="11" s="1"/>
  <c r="I162" i="11"/>
  <c r="I161" i="11" s="1"/>
  <c r="G208" i="11" l="1"/>
  <c r="I129" i="11"/>
  <c r="J129" i="11"/>
  <c r="H129" i="11"/>
  <c r="G131" i="11"/>
  <c r="G170" i="11" l="1"/>
  <c r="I166" i="11"/>
  <c r="I165" i="11" s="1"/>
  <c r="J166" i="11"/>
  <c r="J165" i="11" s="1"/>
  <c r="J164" i="11" l="1"/>
  <c r="I164" i="11"/>
  <c r="I202" i="11" l="1"/>
  <c r="J202" i="11"/>
  <c r="G204" i="11"/>
  <c r="G202" i="11" s="1"/>
  <c r="H202" i="11"/>
  <c r="I207" i="11" l="1"/>
  <c r="I206" i="11" s="1"/>
  <c r="I205" i="11" s="1"/>
  <c r="J207" i="11"/>
  <c r="J206" i="11" s="1"/>
  <c r="J205" i="11" s="1"/>
  <c r="H207" i="11"/>
  <c r="G207" i="11"/>
  <c r="G206" i="11" s="1"/>
  <c r="G205" i="11" s="1"/>
  <c r="H206" i="11"/>
  <c r="H205" i="11" s="1"/>
  <c r="H52" i="11" l="1"/>
  <c r="H50" i="11" s="1"/>
  <c r="I157" i="11" l="1"/>
  <c r="I156" i="11" s="1"/>
  <c r="J157" i="11"/>
  <c r="J156" i="11" s="1"/>
  <c r="H157" i="11"/>
  <c r="H156" i="11" s="1"/>
  <c r="G156" i="11" s="1"/>
  <c r="G159" i="11"/>
  <c r="H36" i="11" l="1"/>
  <c r="H35" i="11" l="1"/>
  <c r="H33" i="11" s="1"/>
  <c r="G190" i="11" l="1"/>
  <c r="H152" i="11"/>
  <c r="I116" i="11" l="1"/>
  <c r="I115" i="11" s="1"/>
  <c r="I114" i="11" s="1"/>
  <c r="J116" i="11"/>
  <c r="J115" i="11" s="1"/>
  <c r="J114" i="11" s="1"/>
  <c r="G116" i="11"/>
  <c r="G117" i="11"/>
  <c r="J152" i="11" l="1"/>
  <c r="I152" i="11"/>
  <c r="I12" i="11"/>
  <c r="I10" i="11" s="1"/>
  <c r="J12" i="11"/>
  <c r="J10" i="11" s="1"/>
  <c r="G115" i="11" l="1"/>
  <c r="H114" i="11"/>
  <c r="G153" i="11"/>
  <c r="G154" i="11"/>
  <c r="G155" i="11"/>
  <c r="G114" i="11" l="1"/>
  <c r="H124" i="11"/>
  <c r="J201" i="11" l="1"/>
  <c r="J199" i="11" s="1"/>
  <c r="I201" i="11"/>
  <c r="I199" i="11" s="1"/>
  <c r="H201" i="11"/>
  <c r="G200" i="11"/>
  <c r="G201" i="11" l="1"/>
  <c r="H199" i="11"/>
  <c r="G199" i="11" s="1"/>
  <c r="J52" i="11" l="1"/>
  <c r="J50" i="11" s="1"/>
  <c r="I52" i="11" l="1"/>
  <c r="I50" i="11" s="1"/>
  <c r="I47" i="11"/>
  <c r="G90" i="11" l="1"/>
  <c r="G91" i="11"/>
  <c r="G92" i="11"/>
  <c r="G93" i="11"/>
  <c r="G96" i="11"/>
  <c r="G99" i="11"/>
  <c r="G100" i="11"/>
  <c r="G101" i="11"/>
  <c r="H47" i="11" l="1"/>
  <c r="I65" i="11" l="1"/>
  <c r="J65" i="11"/>
  <c r="H65" i="11"/>
  <c r="H64" i="11" s="1"/>
  <c r="H62" i="11" s="1"/>
  <c r="G198" i="11" l="1"/>
  <c r="H12" i="11" l="1"/>
  <c r="H10" i="11" s="1"/>
  <c r="G196" i="11" l="1"/>
  <c r="J193" i="11"/>
  <c r="J191" i="11" s="1"/>
  <c r="I193" i="11"/>
  <c r="I191" i="11" s="1"/>
  <c r="H193" i="11"/>
  <c r="G192" i="11"/>
  <c r="G194" i="11" l="1"/>
  <c r="G193" i="11"/>
  <c r="H191" i="11"/>
  <c r="G191" i="11" s="1"/>
  <c r="J46" i="11" l="1"/>
  <c r="I44" i="11" l="1"/>
  <c r="H184" i="11" l="1"/>
  <c r="H183" i="11" s="1"/>
  <c r="G185" i="11"/>
  <c r="G184" i="11" s="1"/>
  <c r="G183" i="11" s="1"/>
  <c r="I187" i="11" l="1"/>
  <c r="I186" i="11" s="1"/>
  <c r="J187" i="11"/>
  <c r="J186" i="11" s="1"/>
  <c r="H187" i="11"/>
  <c r="H186" i="11" s="1"/>
  <c r="I105" i="11" l="1"/>
  <c r="G56" i="11" l="1"/>
  <c r="G186" i="11" l="1"/>
  <c r="G189" i="11" l="1"/>
  <c r="G188" i="11" l="1"/>
  <c r="G187" i="11"/>
  <c r="J80" i="11" l="1"/>
  <c r="I80" i="11"/>
  <c r="G82" i="11"/>
  <c r="G81" i="11" l="1"/>
  <c r="I46" i="11" l="1"/>
  <c r="H169" i="11" l="1"/>
  <c r="H168" i="11" l="1"/>
  <c r="G168" i="11" s="1"/>
  <c r="G169" i="11"/>
  <c r="J98" i="11"/>
  <c r="I98" i="11"/>
  <c r="J44" i="11" l="1"/>
  <c r="G67" i="11" l="1"/>
  <c r="G49" i="11" l="1"/>
  <c r="G38" i="11"/>
  <c r="H84" i="11" l="1"/>
  <c r="H83" i="11" s="1"/>
  <c r="H46" i="11" l="1"/>
  <c r="H44" i="11" s="1"/>
  <c r="G48" i="11" l="1"/>
  <c r="G47" i="11" s="1"/>
  <c r="G46" i="11"/>
  <c r="G44" i="11"/>
  <c r="G66" i="11" l="1"/>
  <c r="G72" i="11"/>
  <c r="H171" i="11" l="1"/>
  <c r="I172" i="11"/>
  <c r="I171" i="11" s="1"/>
  <c r="J172" i="11"/>
  <c r="J171" i="11" s="1"/>
  <c r="G174" i="11"/>
  <c r="G173" i="11" s="1"/>
  <c r="G172" i="11" l="1"/>
  <c r="G171" i="11" s="1"/>
  <c r="J85" i="11" l="1"/>
  <c r="J84" i="11" s="1"/>
  <c r="I85" i="11"/>
  <c r="I84" i="11" l="1"/>
  <c r="G84" i="11" s="1"/>
  <c r="G50" i="11" l="1"/>
  <c r="G182" i="11" l="1"/>
  <c r="J181" i="11"/>
  <c r="I181" i="11"/>
  <c r="I180" i="11" s="1"/>
  <c r="I179" i="11" s="1"/>
  <c r="H181" i="11"/>
  <c r="H180" i="11" s="1"/>
  <c r="H179" i="11" s="1"/>
  <c r="G181" i="11"/>
  <c r="G180" i="11" s="1"/>
  <c r="J179" i="11"/>
  <c r="G179" i="11" l="1"/>
  <c r="H104" i="11" l="1"/>
  <c r="H102" i="11" s="1"/>
  <c r="G85" i="11" l="1"/>
  <c r="G86" i="11"/>
  <c r="I104" i="11"/>
  <c r="I102" i="11" s="1"/>
  <c r="I36" i="11" l="1"/>
  <c r="I35" i="11" s="1"/>
  <c r="J36" i="11"/>
  <c r="J35" i="11" s="1"/>
  <c r="I42" i="11"/>
  <c r="I41" i="11" s="1"/>
  <c r="J42" i="11"/>
  <c r="J41" i="11" s="1"/>
  <c r="H42" i="11"/>
  <c r="G11" i="11"/>
  <c r="G14" i="11"/>
  <c r="G20" i="11"/>
  <c r="G18" i="11"/>
  <c r="G15" i="11"/>
  <c r="G16" i="11"/>
  <c r="G17" i="11"/>
  <c r="G37" i="11"/>
  <c r="G54" i="11"/>
  <c r="G57" i="11"/>
  <c r="G63" i="11"/>
  <c r="I71" i="11"/>
  <c r="J71" i="11"/>
  <c r="H71" i="11"/>
  <c r="G71" i="11" s="1"/>
  <c r="I76" i="11"/>
  <c r="J76" i="11"/>
  <c r="H76" i="11"/>
  <c r="J79" i="11"/>
  <c r="H80" i="11"/>
  <c r="H79" i="11" s="1"/>
  <c r="I95" i="11"/>
  <c r="I94" i="11" s="1"/>
  <c r="J95" i="11"/>
  <c r="J94" i="11" s="1"/>
  <c r="H95" i="11"/>
  <c r="I97" i="11"/>
  <c r="J97" i="11"/>
  <c r="H98" i="11"/>
  <c r="I121" i="11"/>
  <c r="J121" i="11"/>
  <c r="H121" i="11"/>
  <c r="I123" i="11"/>
  <c r="J123" i="11"/>
  <c r="I128" i="11"/>
  <c r="J128" i="11"/>
  <c r="I135" i="11"/>
  <c r="I134" i="11" s="1"/>
  <c r="I132" i="11" s="1"/>
  <c r="J135" i="11"/>
  <c r="J134" i="11" s="1"/>
  <c r="J132" i="11" s="1"/>
  <c r="H135" i="11"/>
  <c r="I145" i="11"/>
  <c r="J145" i="11"/>
  <c r="G152" i="11"/>
  <c r="H166" i="11"/>
  <c r="J177" i="11"/>
  <c r="J176" i="11" s="1"/>
  <c r="J175" i="11" s="1"/>
  <c r="I177" i="11"/>
  <c r="I176" i="11" s="1"/>
  <c r="I175" i="11" s="1"/>
  <c r="H177" i="11"/>
  <c r="H176" i="11" s="1"/>
  <c r="H175" i="11" s="1"/>
  <c r="H41" i="11" l="1"/>
  <c r="H39" i="11" s="1"/>
  <c r="G42" i="11"/>
  <c r="H94" i="11"/>
  <c r="G94" i="11" s="1"/>
  <c r="G95" i="11"/>
  <c r="H97" i="11"/>
  <c r="G97" i="11" s="1"/>
  <c r="G98" i="11"/>
  <c r="I79" i="11"/>
  <c r="G80" i="11"/>
  <c r="G65" i="11"/>
  <c r="I39" i="11"/>
  <c r="J39" i="11"/>
  <c r="G178" i="11"/>
  <c r="G177" i="11" l="1"/>
  <c r="G176" i="11" s="1"/>
  <c r="G175" i="11" s="1"/>
  <c r="G79" i="11"/>
  <c r="G106" i="11" l="1"/>
  <c r="I140" i="11" l="1"/>
  <c r="I139" i="11" s="1"/>
  <c r="J140" i="11"/>
  <c r="J139" i="11" s="1"/>
  <c r="J137" i="11" s="1"/>
  <c r="H140" i="11"/>
  <c r="G141" i="11"/>
  <c r="G140" i="11" l="1"/>
  <c r="H139" i="11"/>
  <c r="H137" i="11" s="1"/>
  <c r="I137" i="11"/>
  <c r="G139" i="11" l="1"/>
  <c r="G137" i="11"/>
  <c r="G109" i="11" l="1"/>
  <c r="I126" i="11" l="1"/>
  <c r="J126" i="11"/>
  <c r="G124" i="11" l="1"/>
  <c r="H123" i="11"/>
  <c r="G123" i="11" s="1"/>
  <c r="G167" i="11" l="1"/>
  <c r="H165" i="11" l="1"/>
  <c r="G165" i="11" l="1"/>
  <c r="G164" i="11" s="1"/>
  <c r="H164" i="11"/>
  <c r="G166" i="11"/>
  <c r="G125" i="11" l="1"/>
  <c r="H34" i="11" l="1"/>
  <c r="G34" i="11" s="1"/>
  <c r="G39" i="11" l="1"/>
  <c r="G41" i="11"/>
  <c r="I33" i="11"/>
  <c r="J33" i="11"/>
  <c r="I64" i="11"/>
  <c r="I62" i="11" s="1"/>
  <c r="J64" i="11"/>
  <c r="J62" i="11" s="1"/>
  <c r="I70" i="11"/>
  <c r="I68" i="11" s="1"/>
  <c r="J70" i="11"/>
  <c r="J68" i="11" s="1"/>
  <c r="J75" i="11"/>
  <c r="J73" i="11" s="1"/>
  <c r="J120" i="11"/>
  <c r="J118" i="11" s="1"/>
  <c r="J151" i="11"/>
  <c r="J149" i="11" s="1"/>
  <c r="H120" i="11"/>
  <c r="H118" i="11" s="1"/>
  <c r="H70" i="11"/>
  <c r="H68" i="11" s="1"/>
  <c r="G107" i="11"/>
  <c r="G108" i="11"/>
  <c r="G110" i="11"/>
  <c r="G113" i="11"/>
  <c r="G119" i="11"/>
  <c r="G122" i="11"/>
  <c r="G127" i="11"/>
  <c r="G130" i="11"/>
  <c r="G136" i="11"/>
  <c r="G146" i="11"/>
  <c r="G147" i="11"/>
  <c r="G148" i="11"/>
  <c r="G150" i="11"/>
  <c r="G160" i="11"/>
  <c r="G158" i="11" s="1"/>
  <c r="G77" i="11"/>
  <c r="G103" i="11"/>
  <c r="G68" i="11" l="1"/>
  <c r="G70" i="11"/>
  <c r="G36" i="11"/>
  <c r="H144" i="11"/>
  <c r="H142" i="11" s="1"/>
  <c r="J83" i="11"/>
  <c r="J78" i="11" s="1"/>
  <c r="I120" i="11"/>
  <c r="I118" i="11" s="1"/>
  <c r="I144" i="11"/>
  <c r="I142" i="11" s="1"/>
  <c r="J144" i="11"/>
  <c r="J142" i="11" s="1"/>
  <c r="J220" i="11" s="1"/>
  <c r="I83" i="11"/>
  <c r="I78" i="11" s="1"/>
  <c r="I75" i="11"/>
  <c r="I151" i="11"/>
  <c r="I149" i="11" s="1"/>
  <c r="H134" i="11"/>
  <c r="H132" i="11" s="1"/>
  <c r="G132" i="11" s="1"/>
  <c r="G33" i="11" l="1"/>
  <c r="G35" i="11"/>
  <c r="G52" i="11"/>
  <c r="G157" i="11"/>
  <c r="G142" i="11"/>
  <c r="G121" i="11"/>
  <c r="G145" i="11"/>
  <c r="G118" i="11"/>
  <c r="G120" i="11"/>
  <c r="H151" i="11"/>
  <c r="H149" i="11" s="1"/>
  <c r="G135" i="11"/>
  <c r="I73" i="11"/>
  <c r="I220" i="11" s="1"/>
  <c r="G144" i="11"/>
  <c r="G134" i="11"/>
  <c r="G12" i="11" l="1"/>
  <c r="G64" i="11"/>
  <c r="H128" i="11"/>
  <c r="H126" i="11" s="1"/>
  <c r="G151" i="11"/>
  <c r="G76" i="11"/>
  <c r="H75" i="11"/>
  <c r="G149" i="11"/>
  <c r="H78" i="11"/>
  <c r="G62" i="11" l="1"/>
  <c r="G10" i="11"/>
  <c r="G128" i="11"/>
  <c r="G129" i="11"/>
  <c r="G126" i="11"/>
  <c r="G105" i="11"/>
  <c r="H73" i="11"/>
  <c r="H220" i="11" s="1"/>
  <c r="G75" i="11"/>
  <c r="G78" i="11"/>
  <c r="G83" i="11"/>
  <c r="G73" i="11" l="1"/>
  <c r="G220" i="11" s="1"/>
  <c r="G104" i="11"/>
  <c r="G102" i="11"/>
  <c r="G87" i="11"/>
  <c r="N220" i="11" s="1"/>
  <c r="G89" i="11"/>
  <c r="G88" i="11"/>
</calcChain>
</file>

<file path=xl/sharedStrings.xml><?xml version="1.0" encoding="utf-8"?>
<sst xmlns="http://schemas.openxmlformats.org/spreadsheetml/2006/main" count="598" uniqueCount="320">
  <si>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</si>
  <si>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</si>
  <si>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</si>
  <si>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</si>
  <si>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</si>
  <si>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</si>
  <si>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</si>
  <si>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</si>
  <si>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</si>
  <si>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</si>
  <si>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</si>
  <si>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</si>
  <si>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</si>
  <si>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</si>
  <si>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</si>
  <si>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</si>
  <si>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</si>
  <si>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</si>
  <si>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</si>
  <si>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</si>
  <si>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</si>
  <si>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</si>
  <si>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</si>
  <si>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</si>
  <si>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</si>
  <si>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</si>
  <si>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</si>
  <si>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</si>
  <si>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</si>
  <si>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</si>
  <si>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</si>
  <si>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</si>
  <si>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</si>
  <si>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</si>
  <si>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</si>
  <si>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</si>
  <si>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</si>
  <si>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</si>
  <si>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</si>
  <si>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</si>
  <si>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</si>
  <si>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</si>
  <si>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</si>
  <si>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</si>
  <si>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</si>
  <si>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</si>
  <si>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</si>
  <si>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</si>
  <si>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</si>
  <si>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</si>
  <si>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</si>
  <si>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0813121</t>
  </si>
  <si>
    <t>3121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</si>
  <si>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</si>
  <si>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</si>
  <si>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</si>
  <si>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</si>
  <si>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</si>
  <si>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</si>
  <si>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</si>
  <si>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</si>
  <si>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</si>
  <si>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</si>
  <si>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</si>
  <si>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</si>
  <si>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</si>
  <si>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</si>
  <si>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</si>
  <si>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</si>
  <si>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</si>
  <si>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</si>
  <si>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</si>
  <si>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</si>
  <si>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</si>
  <si>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</si>
  <si>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</si>
  <si>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</si>
  <si>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</si>
  <si>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</si>
  <si>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</si>
  <si>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</si>
  <si>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</si>
  <si>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</si>
  <si>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</si>
  <si>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</si>
  <si>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</si>
  <si>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</si>
  <si>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</si>
  <si>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</si>
  <si>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</si>
  <si>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</si>
  <si>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</si>
  <si>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</si>
  <si>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</si>
  <si>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</si>
  <si>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</si>
  <si>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</si>
  <si>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</si>
  <si>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</si>
  <si>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</si>
  <si>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</si>
  <si>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</si>
  <si>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</si>
  <si>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</si>
  <si>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</si>
  <si>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</si>
  <si>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</si>
  <si>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</si>
  <si>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</si>
  <si>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</si>
  <si>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</si>
  <si>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</si>
  <si>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</si>
  <si>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</si>
  <si>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</si>
  <si>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1070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</si>
  <si>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</si>
  <si>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</si>
  <si>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</si>
  <si>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</si>
  <si>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</si>
  <si>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</si>
  <si>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</si>
  <si>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</si>
  <si>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</si>
  <si>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</si>
  <si>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</si>
  <si>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</si>
  <si>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</si>
  <si>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</si>
  <si>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</si>
  <si>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</si>
  <si>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</si>
  <si>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</si>
  <si>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</si>
  <si>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</si>
  <si>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</si>
  <si>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</si>
  <si>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</si>
  <si>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</si>
  <si>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0813140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</si>
  <si>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</si>
  <si>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</si>
  <si>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</si>
  <si>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</si>
  <si>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</si>
  <si>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</si>
  <si>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</si>
  <si>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</si>
  <si>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</si>
  <si>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</si>
  <si>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</si>
  <si>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</si>
  <si>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</si>
  <si>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</si>
  <si>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Інша діяльність у сфері житлово-комунального господарства</t>
  </si>
  <si>
    <t>0731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</si>
  <si>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</si>
  <si>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</si>
  <si>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1213242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</si>
  <si>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</si>
  <si>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</si>
  <si>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</si>
  <si>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</si>
  <si>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</si>
  <si>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</si>
  <si>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</si>
  <si>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</si>
  <si>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</si>
  <si>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</si>
  <si>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</si>
  <si>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</si>
  <si>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</si>
  <si>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</si>
  <si>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</si>
  <si>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</si>
  <si>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</si>
  <si>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</si>
  <si>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</si>
  <si>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</si>
  <si>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</si>
  <si>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</si>
  <si>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</si>
  <si>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</si>
  <si>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</si>
  <si>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</si>
  <si>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</si>
  <si>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</si>
  <si>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</si>
  <si>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</si>
  <si>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</si>
  <si>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х</t>
  </si>
  <si>
    <t>УСЬОГО</t>
  </si>
  <si>
    <t>0218775</t>
  </si>
  <si>
    <t>8775</t>
  </si>
  <si>
    <t>Інші заходи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</si>
  <si>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</si>
  <si>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</si>
  <si>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</si>
  <si>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</si>
  <si>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 xml:space="preserve">Код Типової програмної класифікації видатків та кредитування місцевих бюджетів
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</si>
  <si>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</si>
  <si>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</si>
  <si>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</si>
  <si>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0913112</t>
  </si>
  <si>
    <t>Служба у справах дітей  Тернівської міської ради</t>
  </si>
  <si>
    <t>0910000</t>
  </si>
  <si>
    <t>0900000</t>
  </si>
  <si>
    <t>0919770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</si>
  <si>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</si>
  <si>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1218110</t>
  </si>
  <si>
    <t>0813241</t>
  </si>
  <si>
    <t>1218312</t>
  </si>
  <si>
    <t>8312</t>
  </si>
  <si>
    <t>0512</t>
  </si>
  <si>
    <t>Утилізація відходів</t>
  </si>
  <si>
    <t>Екологічна програма по м.Тернівка на період 2024-2028 роки</t>
  </si>
  <si>
    <t>14.12.2018р.№ 643-41/VIІ (зі змінами)</t>
  </si>
  <si>
    <t xml:space="preserve"> Програма зі створення та ведення містобудівного кадастру м.Тернівка на 2018-2025 роки </t>
  </si>
  <si>
    <t>0217610</t>
  </si>
  <si>
    <t>7610</t>
  </si>
  <si>
    <t>0411</t>
  </si>
  <si>
    <t>Сприяння розвитку малого та середнього підприємництва</t>
  </si>
  <si>
    <t>0217330</t>
  </si>
  <si>
    <t xml:space="preserve">Будівництво інших об'єктів комунальної власності </t>
  </si>
  <si>
    <t>Програма забезпечення безпеки та стійкості критичної інфраструктури Тернівської міської територіальної громади на 2024-2026 роки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</si>
  <si>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</si>
  <si>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від 10.06.2024 року №676-33/VIII</t>
  </si>
  <si>
    <t>4030</t>
  </si>
  <si>
    <t>0824</t>
  </si>
  <si>
    <t>Забезпечення діяльності бібліотек</t>
  </si>
  <si>
    <t>1113133</t>
  </si>
  <si>
    <t>1014030</t>
  </si>
  <si>
    <t>Комплексна програма соціального захисту та підтримки військовослужбовців, ветеранів, членів їх сімей та членів сімей загиблих (померлих) Захисників та Захисниць України Тернівської територіальної громади на 2025-2027 роки</t>
  </si>
  <si>
    <t>від 29.10.2024 року № 790-37/VIII</t>
  </si>
  <si>
    <t>Програма розвитку цивільного захисту в м.Тернівка на 2024-2028 роки</t>
  </si>
  <si>
    <t>Програма соціально-економічного  та культурного  розвитку Тернівської міської територіальної громади на 2025 рік</t>
  </si>
  <si>
    <t>1115031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</si>
  <si>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на2025-2027 роки 
</t>
  </si>
  <si>
    <t>д.6</t>
  </si>
  <si>
    <t>Міська цільова соціальна Програма «Освіта Тернівки до 2027 року"</t>
  </si>
  <si>
    <t>Програма забезпечення громадського порядку та громадської безпеки на території Тернівської міської територіальної громади на 2021-2024 роки, термін дії програми продовжено на 2025 рік</t>
  </si>
  <si>
    <t>21.05.2021 року №132-6/VIІI зі змінами</t>
  </si>
  <si>
    <t xml:space="preserve">29.11.2024 року № 814-38/VІІI </t>
  </si>
  <si>
    <t xml:space="preserve">до додатку № 6 до рішення міської ради "Про бюджет Тернівської міської територіальної громади на 2025 рік" від 29.11.2024 року №  819-38/VIII  </t>
  </si>
  <si>
    <t xml:space="preserve"> 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</si>
  <si>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</si>
  <si>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</si>
  <si>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</si>
  <si>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8220</t>
  </si>
  <si>
    <t>0218220</t>
  </si>
  <si>
    <t>Заходи та роботи з мобілізаційної підготовки місцевого значення</t>
  </si>
  <si>
    <t>25.02.2022р. № 277-12/VIIІ зі змінами</t>
  </si>
  <si>
    <t>Комплексна програма профілактики правопорушень та боротьби зі злочинністю на території міста на 2022-2024 роки, термін дії програми продовжкно на 2025 рік</t>
  </si>
  <si>
    <t>30.05.2018р. №532-34/VII зі змінами</t>
  </si>
  <si>
    <t>перевірка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</si>
  <si>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2025 рік</t>
  </si>
  <si>
    <t>номер програми     у LOGICA</t>
  </si>
  <si>
    <t xml:space="preserve"> додали пункт в цій програмі</t>
  </si>
  <si>
    <t>від 26.02.2025 року № 864-40/VIII</t>
  </si>
  <si>
    <t>1216012</t>
  </si>
  <si>
    <t>6012</t>
  </si>
  <si>
    <t>Забезпечення діяльності з виробництва, транспортування, постачання теплової енергії</t>
  </si>
  <si>
    <t>Заходи із запобігання та ліквідації надзвичайних ситуацій та наслідків стихійного лиха</t>
  </si>
  <si>
    <t>Заступник міського голови</t>
  </si>
  <si>
    <t>Ліля КРИЖАНОВСЬКА</t>
  </si>
  <si>
    <t>1318743</t>
  </si>
  <si>
    <t>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</si>
  <si>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</si>
  <si>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№ п/п</t>
  </si>
  <si>
    <t>Секретар міської ради</t>
  </si>
  <si>
    <t>Жанна ШКУТ</t>
  </si>
  <si>
    <t>Розподіл витрат  бюджету Тернівської міської територіальної громади на реалізацію місцевих/регіональних програм у 2026 році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</si>
  <si>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2026-2028 роки</t>
  </si>
  <si>
    <t>0212170</t>
  </si>
  <si>
    <t>2170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</si>
  <si>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Тернівської міської ради на 2026-2028 роки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</si>
  <si>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</si>
  <si>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0763</t>
  </si>
  <si>
    <t>Міська цільова програма "Нагороди" на 2022-2028 роки</t>
  </si>
  <si>
    <t>Програма розвитку земельних відносин, використання та охорони земельна території Тернівської міської територіальної громади на 2026-2028 роки</t>
  </si>
  <si>
    <t>Програма розвитку малого та середнього підприємництва Тернівської міської територіальної громади на 2026-2028 роки</t>
  </si>
  <si>
    <t>Програма сприяння організації призову громадян на військову службу у Збройні Сили України та інші військові формування на 2026-2028 роки</t>
  </si>
  <si>
    <t xml:space="preserve">Програма підтримки Сил оборони та Сил  безпеки України  </t>
  </si>
  <si>
    <t>Комплексна програма соціального захисту населення Тернівської міської територіальної громади на 2026-2030 роки</t>
  </si>
  <si>
    <t>Міська програма розвитку культури м.Тернівка на 2019-2028 роки</t>
  </si>
  <si>
    <t>17.12.2021р.№ 255-11/VIІІ зі змінами</t>
  </si>
  <si>
    <t>17.12.2021р. № 259-11/VIІІ зі змінами</t>
  </si>
  <si>
    <t>від 29.10.2024 року №791-37/VIII зі змінами</t>
  </si>
  <si>
    <t>0813270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</si>
  <si>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</si>
  <si>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Програма зайнятості населення м.Тернівка на 2012-2017 роки, терміну її дії продовжено до 2027 року</t>
  </si>
  <si>
    <t xml:space="preserve">Програма відшкодування різниці в тарифах на комунальні послуги комунальному підприємству «Тернівське житлово-комунальне підприємство» </t>
  </si>
  <si>
    <t xml:space="preserve">Програма соціального захисту дітей у  місті Тернівці на 2026-2030  роки </t>
  </si>
  <si>
    <t>Міська цільова програма "Фінансової підтримки та розвитку комунального закладу «Тернівський міський молодіжний центр» на 2022-2026 роки, термін діїі продовжено до 2028 року</t>
  </si>
  <si>
    <t>Міська цільова соціальна програма молодіжної політики та національно-патріотичного виховання на 2022–2026 роки, термін діїі продовжено до 2028 року</t>
  </si>
  <si>
    <t>Цільова комплексна програма розвитку фізичної культури і спорту м.Тернівка на 2022-2026 роки, термін діїі продовжено до 2028 року</t>
  </si>
  <si>
    <t>від 29.11.2024 року № 811-38/VIII зі змінами</t>
  </si>
  <si>
    <t xml:space="preserve">нет пункта в програме на 416 400.надо добавить </t>
  </si>
  <si>
    <t>Міська програма відпочинку та оздоровлення дітей м. Тернівка на 2022-2026 роки</t>
  </si>
  <si>
    <t>від 17.04.2024 року № 658-32/VIII зі змінами</t>
  </si>
  <si>
    <t xml:space="preserve">Додаток № 6
до  рішення  Тернівської міської ради </t>
  </si>
  <si>
    <t>від 10.12.2025 року № 395/0/5-25</t>
  </si>
  <si>
    <t>від 10.12.2025 року № 391/0/5-25</t>
  </si>
  <si>
    <t>від 13.10.2022р. № 350-18/VIIІ (зі змінами)</t>
  </si>
  <si>
    <t>від 18.04.2012р. № 323-20/VI   (зі змінами)</t>
  </si>
  <si>
    <t xml:space="preserve">від 26.08.2025 року № 982-43/VIIІ </t>
  </si>
  <si>
    <t xml:space="preserve">від 21.10.2025 року № 1030-44/VIІI </t>
  </si>
  <si>
    <t xml:space="preserve"> від 26.08.2025 року № 995-43/VIII</t>
  </si>
  <si>
    <t xml:space="preserve">від 21.10.2025 року № 1031-44/VIIІ </t>
  </si>
  <si>
    <t>від 17.12.2021р. № 257-11/VIІІ зі змінами</t>
  </si>
  <si>
    <t>від 18.12.2023р.  № 594-28/VIІІ</t>
  </si>
  <si>
    <t>від 26.08.2025 року № 1015-43/VIIІ</t>
  </si>
  <si>
    <t>від 26.08.2025 року № 991-43/VIІІ</t>
  </si>
  <si>
    <t>від 11.09.2024 року № 766-36/VIIІ зі змінами</t>
  </si>
  <si>
    <t xml:space="preserve">від 26.08.2025 року № 1008-43/VIIІ </t>
  </si>
  <si>
    <t>від 10.11.2021 року № 207-10/VIII зі змінами</t>
  </si>
  <si>
    <t>Програма "Забезпечення депутатської діяльності депутатів Тернівської міської ради"</t>
  </si>
  <si>
    <t>ПРОЕКТ</t>
  </si>
  <si>
    <t>від 25.12.2025  № 1075-45/VIII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</si>
</sst>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9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5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48"/>
      <name val="Times New Roman"/>
      <family val="1"/>
      <charset val="204"/>
    </font>
    <font>
      <sz val="17"/>
      <name val="Times New Roman"/>
      <family val="1"/>
      <charset val="204"/>
    </font>
    <font>
      <sz val="17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b/>
      <u/>
      <sz val="15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28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51">
    <xf numFmtId="0" fontId="0" fillId="0" borderId="0" xfId="0"/>
    <xf numFmtId="0" fontId="19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0" fontId="15" fillId="15" borderId="0" xfId="39" applyFont="1" applyFill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18" fillId="15" borderId="0" xfId="39" applyFont="1" applyFill="1" applyAlignment="1" applyProtection="1">
      <alignment vertical="center"/>
      <protection locked="0"/>
    </xf>
    <xf numFmtId="0" fontId="19" fillId="15" borderId="5" xfId="39" applyFont="1" applyFill="1" applyBorder="1" applyAlignment="1">
      <alignment horizontal="center" vertical="center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0" fontId="11" fillId="15" borderId="0" xfId="0" applyFont="1" applyFill="1"/>
    <xf numFmtId="0" fontId="14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16" fillId="15" borderId="0" xfId="0" applyFont="1" applyFill="1" applyAlignment="1">
      <alignment horizontal="left" vertical="center"/>
    </xf>
    <xf numFmtId="0" fontId="19" fillId="15" borderId="0" xfId="39" applyFont="1" applyFill="1" applyAlignment="1" applyProtection="1">
      <alignment horizontal="center" vertical="center"/>
      <protection locked="0"/>
    </xf>
    <xf numFmtId="0" fontId="16" fillId="15" borderId="0" xfId="39" applyFont="1" applyFill="1" applyAlignment="1" applyProtection="1">
      <alignment vertical="center"/>
      <protection locked="0"/>
    </xf>
    <xf numFmtId="0" fontId="16" fillId="15" borderId="0" xfId="0" applyFont="1" applyFill="1"/>
    <xf numFmtId="3" fontId="13" fillId="0" borderId="5" xfId="39" applyNumberFormat="1" applyFont="1" applyBorder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0" fontId="20" fillId="0" borderId="0" xfId="39" applyFont="1" applyAlignment="1" applyProtection="1">
      <alignment horizontal="center" vertical="center"/>
      <protection locked="0"/>
    </xf>
    <xf numFmtId="0" fontId="22" fillId="0" borderId="0" xfId="39" applyFont="1" applyAlignment="1" applyProtection="1">
      <alignment horizontal="center" vertical="center"/>
      <protection locked="0"/>
    </xf>
    <xf numFmtId="0" fontId="21" fillId="0" borderId="0" xfId="39" applyFont="1" applyAlignment="1" applyProtection="1">
      <alignment horizontal="center" vertical="center"/>
      <protection locked="0"/>
    </xf>
    <xf numFmtId="3" fontId="21" fillId="0" borderId="0" xfId="39" applyNumberFormat="1" applyFont="1" applyAlignment="1" applyProtection="1">
      <alignment horizontal="center" vertical="center"/>
      <protection locked="0"/>
    </xf>
    <xf numFmtId="0" fontId="15" fillId="16" borderId="0" xfId="39" applyFont="1" applyFill="1" applyAlignment="1" applyProtection="1">
      <alignment vertical="center"/>
      <protection locked="0"/>
    </xf>
    <xf numFmtId="1" fontId="16" fillId="0" borderId="0" xfId="0" applyNumberFormat="1" applyFont="1" applyAlignment="1">
      <alignment horizontal="left" vertical="center"/>
    </xf>
    <xf numFmtId="3" fontId="14" fillId="0" borderId="5" xfId="39" applyNumberFormat="1" applyFont="1" applyBorder="1" applyAlignment="1" applyProtection="1">
      <alignment horizontal="center" vertical="center"/>
      <protection locked="0"/>
    </xf>
    <xf numFmtId="0" fontId="25" fillId="15" borderId="0" xfId="0" applyFont="1" applyFill="1"/>
    <xf numFmtId="0" fontId="25" fillId="15" borderId="6" xfId="0" applyFont="1" applyFill="1" applyBorder="1"/>
    <xf numFmtId="0" fontId="25" fillId="15" borderId="5" xfId="0" applyFont="1" applyFill="1" applyBorder="1"/>
    <xf numFmtId="0" fontId="12" fillId="0" borderId="11" xfId="39" applyFont="1" applyBorder="1" applyAlignment="1">
      <alignment horizontal="center" vertical="center" wrapText="1"/>
    </xf>
    <xf numFmtId="0" fontId="15" fillId="0" borderId="0" xfId="39" applyFont="1" applyAlignment="1" applyProtection="1">
      <alignment vertical="center"/>
      <protection locked="0"/>
    </xf>
    <xf numFmtId="49" fontId="19" fillId="0" borderId="5" xfId="0" applyNumberFormat="1" applyFont="1" applyBorder="1" applyAlignment="1">
      <alignment horizontal="center" vertical="center"/>
    </xf>
    <xf numFmtId="0" fontId="17" fillId="0" borderId="0" xfId="39" applyFont="1" applyAlignment="1" applyProtection="1">
      <alignment vertical="center"/>
      <protection locked="0"/>
    </xf>
    <xf numFmtId="0" fontId="25" fillId="0" borderId="0" xfId="0" applyFont="1"/>
    <xf numFmtId="0" fontId="24" fillId="0" borderId="0" xfId="39" applyFont="1" applyAlignment="1" applyProtection="1">
      <alignment vertical="center"/>
      <protection locked="0"/>
    </xf>
    <xf numFmtId="0" fontId="15" fillId="0" borderId="0" xfId="39" applyFont="1" applyAlignment="1" applyProtection="1">
      <alignment horizontal="center" vertical="center"/>
      <protection locked="0"/>
    </xf>
    <xf numFmtId="0" fontId="24" fillId="15" borderId="0" xfId="39" applyFont="1" applyFill="1" applyAlignment="1" applyProtection="1">
      <alignment vertical="center"/>
      <protection locked="0"/>
    </xf>
    <xf numFmtId="0" fontId="25" fillId="15" borderId="0" xfId="39" applyFont="1" applyFill="1" applyAlignment="1" applyProtection="1">
      <alignment vertical="center"/>
      <protection locked="0"/>
    </xf>
    <xf numFmtId="0" fontId="25" fillId="0" borderId="0" xfId="39" applyFont="1" applyAlignment="1" applyProtection="1">
      <alignment vertical="center"/>
      <protection locked="0"/>
    </xf>
    <xf numFmtId="3" fontId="23" fillId="0" borderId="5" xfId="39" applyNumberFormat="1" applyFont="1" applyBorder="1" applyAlignment="1">
      <alignment horizontal="center" vertical="center"/>
    </xf>
    <xf numFmtId="0" fontId="27" fillId="0" borderId="0" xfId="39" applyFont="1" applyAlignment="1">
      <alignment horizontal="center" vertical="center"/>
    </xf>
    <xf numFmtId="0" fontId="28" fillId="0" borderId="0" xfId="39" applyFont="1" applyAlignment="1">
      <alignment vertical="center" wrapText="1"/>
    </xf>
    <xf numFmtId="0" fontId="28" fillId="0" borderId="0" xfId="39" applyFont="1" applyAlignment="1" applyProtection="1">
      <alignment vertical="center"/>
      <protection locked="0"/>
    </xf>
    <xf numFmtId="0" fontId="28" fillId="0" borderId="0" xfId="39" applyFont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29" fillId="0" borderId="0" xfId="39" applyFont="1" applyAlignment="1" applyProtection="1">
      <alignment vertical="center"/>
      <protection locked="0"/>
    </xf>
    <xf numFmtId="49" fontId="27" fillId="0" borderId="10" xfId="40" applyNumberFormat="1" applyFont="1" applyBorder="1" applyAlignment="1">
      <alignment horizontal="center" vertical="center"/>
    </xf>
    <xf numFmtId="0" fontId="27" fillId="0" borderId="0" xfId="40" applyFont="1" applyAlignment="1">
      <alignment horizontal="center" vertical="center"/>
    </xf>
    <xf numFmtId="0" fontId="28" fillId="0" borderId="0" xfId="40" applyFont="1"/>
    <xf numFmtId="0" fontId="28" fillId="0" borderId="0" xfId="4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wrapText="1"/>
    </xf>
    <xf numFmtId="0" fontId="30" fillId="0" borderId="0" xfId="40" applyFont="1" applyAlignment="1">
      <alignment horizontal="center" vertical="center" wrapText="1"/>
    </xf>
    <xf numFmtId="0" fontId="31" fillId="0" borderId="0" xfId="40" applyFont="1" applyAlignment="1">
      <alignment horizontal="center" vertical="top" wrapText="1"/>
    </xf>
    <xf numFmtId="0" fontId="31" fillId="0" borderId="0" xfId="40" applyFont="1" applyAlignment="1">
      <alignment horizontal="center" vertical="center" wrapText="1"/>
    </xf>
    <xf numFmtId="0" fontId="23" fillId="0" borderId="0" xfId="4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9" fontId="27" fillId="0" borderId="5" xfId="39" applyNumberFormat="1" applyFont="1" applyBorder="1" applyAlignment="1">
      <alignment horizontal="center" vertical="center" wrapText="1"/>
    </xf>
    <xf numFmtId="49" fontId="28" fillId="0" borderId="5" xfId="39" applyNumberFormat="1" applyFont="1" applyBorder="1" applyAlignment="1">
      <alignment horizontal="left" vertical="center" wrapText="1"/>
    </xf>
    <xf numFmtId="0" fontId="31" fillId="0" borderId="11" xfId="39" applyFont="1" applyBorder="1" applyAlignment="1">
      <alignment horizontal="center" vertical="center" wrapText="1"/>
    </xf>
    <xf numFmtId="3" fontId="23" fillId="0" borderId="5" xfId="39" applyNumberFormat="1" applyFont="1" applyBorder="1" applyAlignment="1">
      <alignment horizontal="center" vertical="center" wrapText="1"/>
    </xf>
    <xf numFmtId="4" fontId="32" fillId="0" borderId="0" xfId="39" applyNumberFormat="1" applyFont="1" applyAlignment="1" applyProtection="1">
      <alignment vertical="center"/>
      <protection locked="0"/>
    </xf>
    <xf numFmtId="0" fontId="32" fillId="0" borderId="0" xfId="39" applyFont="1" applyAlignment="1" applyProtection="1">
      <alignment vertical="center"/>
      <protection locked="0"/>
    </xf>
    <xf numFmtId="0" fontId="27" fillId="0" borderId="5" xfId="39" applyFont="1" applyBorder="1" applyAlignment="1">
      <alignment horizontal="center" vertical="center" wrapText="1"/>
    </xf>
    <xf numFmtId="0" fontId="28" fillId="0" borderId="5" xfId="39" applyFont="1" applyBorder="1" applyAlignment="1">
      <alignment horizontal="center" vertical="center" wrapText="1"/>
    </xf>
    <xf numFmtId="0" fontId="28" fillId="0" borderId="11" xfId="39" applyFont="1" applyBorder="1" applyAlignment="1">
      <alignment horizontal="center" vertical="center"/>
    </xf>
    <xf numFmtId="49" fontId="30" fillId="0" borderId="5" xfId="39" applyNumberFormat="1" applyFont="1" applyBorder="1" applyAlignment="1">
      <alignment horizontal="center" vertical="center" wrapText="1"/>
    </xf>
    <xf numFmtId="0" fontId="33" fillId="0" borderId="5" xfId="39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wrapText="1"/>
    </xf>
    <xf numFmtId="3" fontId="26" fillId="0" borderId="5" xfId="39" applyNumberFormat="1" applyFont="1" applyBorder="1" applyAlignment="1">
      <alignment horizontal="center" vertical="center" wrapText="1"/>
    </xf>
    <xf numFmtId="3" fontId="26" fillId="0" borderId="5" xfId="39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left" vertical="center" wrapText="1"/>
    </xf>
    <xf numFmtId="4" fontId="34" fillId="0" borderId="0" xfId="39" applyNumberFormat="1" applyFont="1" applyAlignment="1" applyProtection="1">
      <alignment vertical="center"/>
      <protection locked="0"/>
    </xf>
    <xf numFmtId="0" fontId="35" fillId="0" borderId="0" xfId="39" applyFont="1" applyAlignment="1" applyProtection="1">
      <alignment vertical="center"/>
      <protection locked="0"/>
    </xf>
    <xf numFmtId="3" fontId="27" fillId="0" borderId="5" xfId="0" applyNumberFormat="1" applyFont="1" applyBorder="1" applyAlignment="1">
      <alignment horizontal="center" vertical="center"/>
    </xf>
    <xf numFmtId="0" fontId="34" fillId="0" borderId="0" xfId="39" applyFont="1" applyAlignment="1" applyProtection="1">
      <alignment vertical="center"/>
      <protection locked="0"/>
    </xf>
    <xf numFmtId="0" fontId="36" fillId="0" borderId="11" xfId="39" applyFont="1" applyBorder="1" applyAlignment="1">
      <alignment horizontal="center" vertical="center"/>
    </xf>
    <xf numFmtId="49" fontId="33" fillId="0" borderId="5" xfId="39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2" fontId="28" fillId="0" borderId="5" xfId="0" applyNumberFormat="1" applyFont="1" applyBorder="1" applyAlignment="1">
      <alignment horizontal="left" wrapText="1"/>
    </xf>
    <xf numFmtId="0" fontId="37" fillId="0" borderId="5" xfId="39" applyFont="1" applyBorder="1" applyAlignment="1">
      <alignment horizontal="center" vertical="center" wrapText="1"/>
    </xf>
    <xf numFmtId="0" fontId="28" fillId="0" borderId="11" xfId="39" applyFont="1" applyBorder="1" applyAlignment="1">
      <alignment horizontal="center" vertical="center" wrapText="1"/>
    </xf>
    <xf numFmtId="0" fontId="28" fillId="0" borderId="5" xfId="0" applyFont="1" applyBorder="1" applyAlignment="1">
      <alignment wrapText="1"/>
    </xf>
    <xf numFmtId="4" fontId="28" fillId="0" borderId="0" xfId="39" applyNumberFormat="1" applyFont="1" applyAlignment="1" applyProtection="1">
      <alignment vertical="center"/>
      <protection locked="0"/>
    </xf>
    <xf numFmtId="49" fontId="30" fillId="0" borderId="5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wrapText="1"/>
    </xf>
    <xf numFmtId="4" fontId="23" fillId="0" borderId="5" xfId="39" applyNumberFormat="1" applyFont="1" applyBorder="1" applyAlignment="1">
      <alignment horizontal="center" vertical="center"/>
    </xf>
    <xf numFmtId="0" fontId="28" fillId="0" borderId="5" xfId="39" applyFont="1" applyBorder="1" applyAlignment="1">
      <alignment horizontal="left" vertical="center" wrapText="1"/>
    </xf>
    <xf numFmtId="49" fontId="39" fillId="0" borderId="5" xfId="0" applyNumberFormat="1" applyFont="1" applyBorder="1" applyAlignment="1">
      <alignment horizontal="center" vertical="center"/>
    </xf>
    <xf numFmtId="2" fontId="28" fillId="0" borderId="11" xfId="39" applyNumberFormat="1" applyFont="1" applyBorder="1" applyAlignment="1">
      <alignment horizontal="center" vertical="center" wrapText="1"/>
    </xf>
    <xf numFmtId="2" fontId="31" fillId="0" borderId="11" xfId="39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49" fontId="28" fillId="0" borderId="5" xfId="0" applyNumberFormat="1" applyFont="1" applyBorder="1" applyAlignment="1">
      <alignment horizontal="left" wrapText="1"/>
    </xf>
    <xf numFmtId="0" fontId="32" fillId="0" borderId="11" xfId="39" applyFont="1" applyBorder="1" applyAlignment="1" applyProtection="1">
      <alignment vertical="center"/>
      <protection locked="0"/>
    </xf>
    <xf numFmtId="0" fontId="28" fillId="0" borderId="5" xfId="0" applyFont="1" applyBorder="1" applyAlignment="1">
      <alignment vertical="center" wrapText="1"/>
    </xf>
    <xf numFmtId="49" fontId="28" fillId="0" borderId="5" xfId="0" applyNumberFormat="1" applyFont="1" applyBorder="1" applyAlignment="1">
      <alignment vertical="center" wrapText="1"/>
    </xf>
    <xf numFmtId="0" fontId="37" fillId="0" borderId="5" xfId="39" applyFont="1" applyBorder="1" applyAlignment="1">
      <alignment horizontal="left" vertical="center" wrapText="1"/>
    </xf>
    <xf numFmtId="4" fontId="40" fillId="0" borderId="0" xfId="39" applyNumberFormat="1" applyFont="1" applyAlignment="1" applyProtection="1">
      <alignment vertical="center"/>
      <protection locked="0"/>
    </xf>
    <xf numFmtId="0" fontId="40" fillId="0" borderId="0" xfId="39" applyFont="1" applyAlignment="1" applyProtection="1">
      <alignment vertical="center"/>
      <protection locked="0"/>
    </xf>
    <xf numFmtId="0" fontId="28" fillId="0" borderId="5" xfId="39" applyFont="1" applyBorder="1" applyAlignment="1" applyProtection="1">
      <alignment vertical="center"/>
      <protection locked="0"/>
    </xf>
    <xf numFmtId="49" fontId="27" fillId="0" borderId="10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center" wrapText="1"/>
    </xf>
    <xf numFmtId="4" fontId="32" fillId="0" borderId="0" xfId="39" applyNumberFormat="1" applyFont="1" applyAlignment="1" applyProtection="1">
      <alignment horizontal="center" vertical="center"/>
      <protection locked="0"/>
    </xf>
    <xf numFmtId="0" fontId="32" fillId="0" borderId="0" xfId="39" applyFont="1" applyAlignment="1" applyProtection="1">
      <alignment horizontal="center" vertical="center"/>
      <protection locked="0"/>
    </xf>
    <xf numFmtId="2" fontId="38" fillId="0" borderId="5" xfId="0" applyNumberFormat="1" applyFont="1" applyBorder="1" applyAlignment="1">
      <alignment horizontal="left" vertical="center" wrapText="1"/>
    </xf>
    <xf numFmtId="0" fontId="27" fillId="0" borderId="5" xfId="39" applyFont="1" applyBorder="1" applyAlignment="1">
      <alignment horizontal="center" vertical="center"/>
    </xf>
    <xf numFmtId="0" fontId="28" fillId="0" borderId="11" xfId="39" applyFont="1" applyBorder="1" applyAlignment="1" applyProtection="1">
      <alignment horizontal="center" vertical="center"/>
      <protection locked="0"/>
    </xf>
    <xf numFmtId="49" fontId="27" fillId="0" borderId="5" xfId="39" applyNumberFormat="1" applyFont="1" applyBorder="1" applyAlignment="1">
      <alignment horizontal="center" vertical="center"/>
    </xf>
    <xf numFmtId="3" fontId="26" fillId="0" borderId="5" xfId="39" applyNumberFormat="1" applyFont="1" applyBorder="1" applyAlignment="1" applyProtection="1">
      <alignment horizontal="center" vertical="center"/>
      <protection locked="0"/>
    </xf>
    <xf numFmtId="0" fontId="29" fillId="0" borderId="0" xfId="0" applyFont="1"/>
    <xf numFmtId="0" fontId="28" fillId="0" borderId="5" xfId="39" applyFont="1" applyBorder="1" applyAlignment="1">
      <alignment vertical="center" wrapText="1"/>
    </xf>
    <xf numFmtId="0" fontId="28" fillId="0" borderId="11" xfId="39" applyFont="1" applyBorder="1" applyAlignment="1" applyProtection="1">
      <alignment vertical="center"/>
      <protection locked="0"/>
    </xf>
    <xf numFmtId="0" fontId="38" fillId="0" borderId="5" xfId="0" applyFont="1" applyBorder="1" applyAlignment="1">
      <alignment horizontal="left" vertical="center" wrapText="1"/>
    </xf>
    <xf numFmtId="49" fontId="27" fillId="16" borderId="5" xfId="0" applyNumberFormat="1" applyFont="1" applyFill="1" applyBorder="1" applyAlignment="1">
      <alignment horizontal="center" vertical="center"/>
    </xf>
    <xf numFmtId="49" fontId="41" fillId="0" borderId="5" xfId="0" applyNumberFormat="1" applyFont="1" applyBorder="1" applyAlignment="1">
      <alignment horizontal="center" vertical="center"/>
    </xf>
    <xf numFmtId="49" fontId="42" fillId="0" borderId="5" xfId="0" applyNumberFormat="1" applyFont="1" applyBorder="1" applyAlignment="1">
      <alignment horizontal="center" vertical="center"/>
    </xf>
    <xf numFmtId="2" fontId="43" fillId="0" borderId="5" xfId="0" applyNumberFormat="1" applyFont="1" applyBorder="1" applyAlignment="1">
      <alignment horizontal="left" vertical="center" wrapText="1"/>
    </xf>
    <xf numFmtId="0" fontId="44" fillId="0" borderId="11" xfId="39" applyFont="1" applyBorder="1" applyAlignment="1">
      <alignment horizontal="center" vertical="center" wrapText="1"/>
    </xf>
    <xf numFmtId="3" fontId="45" fillId="0" borderId="5" xfId="39" applyNumberFormat="1" applyFont="1" applyBorder="1" applyAlignment="1">
      <alignment horizontal="center" vertical="center"/>
    </xf>
    <xf numFmtId="4" fontId="24" fillId="0" borderId="0" xfId="39" applyNumberFormat="1" applyFont="1" applyAlignment="1" applyProtection="1">
      <alignment vertical="center"/>
      <protection locked="0"/>
    </xf>
    <xf numFmtId="49" fontId="46" fillId="0" borderId="5" xfId="39" applyNumberFormat="1" applyFont="1" applyBorder="1" applyAlignment="1">
      <alignment horizontal="center" vertical="center" wrapText="1"/>
    </xf>
    <xf numFmtId="49" fontId="46" fillId="0" borderId="5" xfId="0" applyNumberFormat="1" applyFont="1" applyBorder="1" applyAlignment="1">
      <alignment horizontal="center" vertical="center"/>
    </xf>
    <xf numFmtId="49" fontId="46" fillId="0" borderId="8" xfId="0" applyNumberFormat="1" applyFont="1" applyBorder="1" applyAlignment="1">
      <alignment horizontal="center" vertical="center" wrapText="1"/>
    </xf>
    <xf numFmtId="0" fontId="47" fillId="0" borderId="5" xfId="39" applyFont="1" applyBorder="1" applyAlignment="1">
      <alignment horizontal="center" vertical="center" wrapText="1"/>
    </xf>
    <xf numFmtId="0" fontId="20" fillId="0" borderId="11" xfId="39" applyFont="1" applyBorder="1" applyAlignment="1">
      <alignment horizontal="center" vertical="center" wrapText="1"/>
    </xf>
    <xf numFmtId="3" fontId="21" fillId="0" borderId="5" xfId="39" applyNumberFormat="1" applyFont="1" applyBorder="1" applyAlignment="1">
      <alignment horizontal="center" vertical="center"/>
    </xf>
    <xf numFmtId="0" fontId="20" fillId="0" borderId="5" xfId="0" applyFont="1" applyBorder="1" applyAlignment="1">
      <alignment wrapText="1"/>
    </xf>
    <xf numFmtId="3" fontId="21" fillId="0" borderId="5" xfId="39" applyNumberFormat="1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wrapText="1"/>
    </xf>
    <xf numFmtId="3" fontId="45" fillId="0" borderId="5" xfId="39" applyNumberFormat="1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left" wrapText="1"/>
    </xf>
    <xf numFmtId="49" fontId="20" fillId="0" borderId="5" xfId="0" applyNumberFormat="1" applyFont="1" applyBorder="1" applyAlignment="1">
      <alignment wrapText="1"/>
    </xf>
    <xf numFmtId="49" fontId="46" fillId="0" borderId="9" xfId="0" applyNumberFormat="1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center" wrapText="1"/>
    </xf>
    <xf numFmtId="3" fontId="48" fillId="0" borderId="5" xfId="39" applyNumberFormat="1" applyFont="1" applyBorder="1" applyAlignment="1" applyProtection="1">
      <alignment horizontal="center" vertical="center"/>
      <protection locked="0"/>
    </xf>
    <xf numFmtId="0" fontId="21" fillId="15" borderId="0" xfId="0" applyFont="1" applyFill="1"/>
    <xf numFmtId="49" fontId="41" fillId="0" borderId="5" xfId="39" applyNumberFormat="1" applyFont="1" applyBorder="1" applyAlignment="1">
      <alignment horizontal="center" vertical="center" wrapText="1"/>
    </xf>
    <xf numFmtId="49" fontId="47" fillId="0" borderId="5" xfId="39" applyNumberFormat="1" applyFont="1" applyBorder="1" applyAlignment="1">
      <alignment horizontal="center" vertical="center" wrapText="1"/>
    </xf>
    <xf numFmtId="0" fontId="20" fillId="0" borderId="5" xfId="39" applyFont="1" applyBorder="1" applyAlignment="1" applyProtection="1">
      <alignment vertical="center"/>
      <protection locked="0"/>
    </xf>
    <xf numFmtId="49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left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6" fillId="0" borderId="5" xfId="40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41" fillId="15" borderId="0" xfId="0" applyFont="1" applyFill="1"/>
    <xf numFmtId="49" fontId="48" fillId="0" borderId="5" xfId="39" applyNumberFormat="1" applyFont="1" applyBorder="1" applyAlignment="1">
      <alignment horizontal="center" vertical="center" wrapText="1"/>
    </xf>
    <xf numFmtId="49" fontId="48" fillId="0" borderId="5" xfId="0" applyNumberFormat="1" applyFont="1" applyBorder="1" applyAlignment="1">
      <alignment horizontal="center" vertical="center"/>
    </xf>
    <xf numFmtId="49" fontId="48" fillId="0" borderId="8" xfId="0" applyNumberFormat="1" applyFont="1" applyBorder="1" applyAlignment="1">
      <alignment horizontal="center" vertical="center" wrapText="1"/>
    </xf>
    <xf numFmtId="0" fontId="49" fillId="0" borderId="5" xfId="39" applyFont="1" applyBorder="1" applyAlignment="1">
      <alignment horizontal="center" vertical="center" wrapText="1"/>
    </xf>
    <xf numFmtId="3" fontId="14" fillId="0" borderId="5" xfId="39" applyNumberFormat="1" applyFont="1" applyBorder="1" applyAlignment="1">
      <alignment horizontal="center" vertical="center"/>
    </xf>
    <xf numFmtId="4" fontId="15" fillId="0" borderId="0" xfId="39" applyNumberFormat="1" applyFont="1" applyAlignment="1" applyProtection="1">
      <alignment vertical="center"/>
      <protection locked="0"/>
    </xf>
    <xf numFmtId="3" fontId="13" fillId="0" borderId="5" xfId="39" applyNumberFormat="1" applyFont="1" applyBorder="1" applyAlignment="1">
      <alignment horizontal="center" vertical="center" wrapText="1"/>
    </xf>
    <xf numFmtId="0" fontId="24" fillId="0" borderId="5" xfId="39" applyFont="1" applyBorder="1" applyAlignment="1" applyProtection="1">
      <alignment vertical="center"/>
      <protection locked="0"/>
    </xf>
    <xf numFmtId="0" fontId="41" fillId="0" borderId="0" xfId="39" applyFont="1" applyAlignment="1">
      <alignment horizontal="center" vertical="center"/>
    </xf>
    <xf numFmtId="0" fontId="20" fillId="0" borderId="0" xfId="39" applyFont="1" applyAlignment="1">
      <alignment vertical="center" wrapText="1"/>
    </xf>
    <xf numFmtId="0" fontId="20" fillId="0" borderId="0" xfId="39" applyFont="1" applyAlignment="1" applyProtection="1">
      <alignment vertical="center"/>
      <protection locked="0"/>
    </xf>
    <xf numFmtId="0" fontId="21" fillId="0" borderId="0" xfId="0" applyFont="1" applyAlignment="1">
      <alignment horizontal="left" vertical="top" wrapText="1"/>
    </xf>
    <xf numFmtId="0" fontId="41" fillId="0" borderId="5" xfId="39" applyFont="1" applyBorder="1" applyAlignment="1">
      <alignment horizontal="center" vertical="center"/>
    </xf>
    <xf numFmtId="49" fontId="41" fillId="0" borderId="5" xfId="39" applyNumberFormat="1" applyFont="1" applyBorder="1" applyAlignment="1">
      <alignment horizontal="center" vertical="center"/>
    </xf>
    <xf numFmtId="0" fontId="20" fillId="0" borderId="11" xfId="39" applyFont="1" applyBorder="1" applyAlignment="1">
      <alignment horizontal="center" vertical="center"/>
    </xf>
    <xf numFmtId="0" fontId="50" fillId="15" borderId="0" xfId="39" applyFont="1" applyFill="1" applyAlignment="1" applyProtection="1">
      <alignment horizontal="center" vertical="center"/>
      <protection locked="0"/>
    </xf>
    <xf numFmtId="0" fontId="50" fillId="0" borderId="0" xfId="39" applyFont="1" applyAlignment="1" applyProtection="1">
      <alignment horizontal="center" vertical="center"/>
      <protection locked="0"/>
    </xf>
    <xf numFmtId="0" fontId="50" fillId="16" borderId="0" xfId="39" applyFont="1" applyFill="1" applyAlignment="1" applyProtection="1">
      <alignment horizontal="center" vertical="center"/>
      <protection locked="0"/>
    </xf>
    <xf numFmtId="0" fontId="50" fillId="15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31" fillId="16" borderId="11" xfId="39" applyFont="1" applyFill="1" applyBorder="1" applyAlignment="1">
      <alignment horizontal="center" vertical="center" wrapText="1"/>
    </xf>
    <xf numFmtId="14" fontId="31" fillId="16" borderId="11" xfId="39" applyNumberFormat="1" applyFont="1" applyFill="1" applyBorder="1" applyAlignment="1">
      <alignment horizontal="center" vertical="center" wrapText="1"/>
    </xf>
    <xf numFmtId="0" fontId="44" fillId="16" borderId="11" xfId="39" applyFont="1" applyFill="1" applyBorder="1" applyAlignment="1">
      <alignment horizontal="center" vertical="center" wrapText="1"/>
    </xf>
    <xf numFmtId="14" fontId="31" fillId="0" borderId="11" xfId="39" applyNumberFormat="1" applyFont="1" applyBorder="1" applyAlignment="1">
      <alignment horizontal="center" vertical="center" wrapText="1"/>
    </xf>
    <xf numFmtId="0" fontId="53" fillId="15" borderId="0" xfId="39" applyFont="1" applyFill="1" applyAlignment="1" applyProtection="1">
      <alignment horizontal="center" vertical="center"/>
      <protection locked="0"/>
    </xf>
    <xf numFmtId="3" fontId="26" fillId="16" borderId="5" xfId="39" applyNumberFormat="1" applyFont="1" applyFill="1" applyBorder="1" applyAlignment="1">
      <alignment horizontal="center" vertical="center"/>
    </xf>
    <xf numFmtId="49" fontId="28" fillId="16" borderId="5" xfId="0" applyNumberFormat="1" applyFont="1" applyFill="1" applyBorder="1" applyAlignment="1">
      <alignment wrapText="1"/>
    </xf>
    <xf numFmtId="164" fontId="31" fillId="0" borderId="11" xfId="34" applyNumberFormat="1" applyFont="1" applyBorder="1" applyAlignment="1">
      <alignment horizontal="center" vertical="top" wrapText="1"/>
    </xf>
    <xf numFmtId="0" fontId="21" fillId="0" borderId="5" xfId="40" applyFont="1" applyBorder="1" applyAlignment="1">
      <alignment horizontal="center" vertical="center" wrapText="1"/>
    </xf>
    <xf numFmtId="0" fontId="53" fillId="0" borderId="0" xfId="39" applyFont="1" applyAlignment="1" applyProtection="1">
      <alignment horizontal="center" vertical="center"/>
      <protection locked="0"/>
    </xf>
    <xf numFmtId="4" fontId="20" fillId="0" borderId="0" xfId="39" applyNumberFormat="1" applyFont="1" applyAlignment="1" applyProtection="1">
      <alignment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41" fillId="0" borderId="5" xfId="0" applyFont="1" applyBorder="1" applyAlignment="1">
      <alignment horizontal="center" vertical="center"/>
    </xf>
    <xf numFmtId="49" fontId="20" fillId="0" borderId="5" xfId="39" applyNumberFormat="1" applyFont="1" applyBorder="1" applyAlignment="1">
      <alignment horizontal="left" vertical="center" wrapText="1"/>
    </xf>
    <xf numFmtId="4" fontId="24" fillId="0" borderId="0" xfId="39" applyNumberFormat="1" applyFont="1" applyAlignment="1" applyProtection="1">
      <alignment horizontal="left" vertical="center"/>
      <protection locked="0"/>
    </xf>
    <xf numFmtId="0" fontId="24" fillId="0" borderId="0" xfId="39" applyFont="1" applyAlignment="1" applyProtection="1">
      <alignment horizontal="left" vertical="center"/>
      <protection locked="0"/>
    </xf>
    <xf numFmtId="0" fontId="24" fillId="15" borderId="0" xfId="39" applyFont="1" applyFill="1" applyAlignment="1" applyProtection="1">
      <alignment horizontal="left" vertical="center"/>
      <protection locked="0"/>
    </xf>
    <xf numFmtId="49" fontId="41" fillId="16" borderId="5" xfId="39" applyNumberFormat="1" applyFont="1" applyFill="1" applyBorder="1" applyAlignment="1">
      <alignment horizontal="center" vertical="center" wrapText="1"/>
    </xf>
    <xf numFmtId="3" fontId="45" fillId="16" borderId="5" xfId="39" applyNumberFormat="1" applyFont="1" applyFill="1" applyBorder="1" applyAlignment="1">
      <alignment horizontal="center" vertical="center" wrapText="1"/>
    </xf>
    <xf numFmtId="3" fontId="45" fillId="16" borderId="5" xfId="39" applyNumberFormat="1" applyFont="1" applyFill="1" applyBorder="1" applyAlignment="1">
      <alignment horizontal="center" vertical="center"/>
    </xf>
    <xf numFmtId="49" fontId="46" fillId="16" borderId="5" xfId="39" applyNumberFormat="1" applyFont="1" applyFill="1" applyBorder="1" applyAlignment="1">
      <alignment horizontal="center" vertical="center" wrapText="1"/>
    </xf>
    <xf numFmtId="0" fontId="47" fillId="16" borderId="5" xfId="39" applyFont="1" applyFill="1" applyBorder="1" applyAlignment="1">
      <alignment horizontal="center" vertical="center" wrapText="1"/>
    </xf>
    <xf numFmtId="0" fontId="20" fillId="16" borderId="11" xfId="39" applyFont="1" applyFill="1" applyBorder="1" applyAlignment="1">
      <alignment horizontal="center" vertical="center" wrapText="1"/>
    </xf>
    <xf numFmtId="49" fontId="47" fillId="16" borderId="5" xfId="39" applyNumberFormat="1" applyFont="1" applyFill="1" applyBorder="1" applyAlignment="1">
      <alignment horizontal="center" vertical="center" wrapText="1"/>
    </xf>
    <xf numFmtId="49" fontId="41" fillId="16" borderId="5" xfId="0" applyNumberFormat="1" applyFont="1" applyFill="1" applyBorder="1" applyAlignment="1">
      <alignment horizontal="center" vertical="center"/>
    </xf>
    <xf numFmtId="0" fontId="20" fillId="16" borderId="5" xfId="0" applyFont="1" applyFill="1" applyBorder="1" applyAlignment="1">
      <alignment horizontal="left" vertical="center" wrapText="1"/>
    </xf>
    <xf numFmtId="2" fontId="20" fillId="16" borderId="5" xfId="0" applyNumberFormat="1" applyFont="1" applyFill="1" applyBorder="1" applyAlignment="1">
      <alignment horizontal="left" wrapText="1"/>
    </xf>
    <xf numFmtId="3" fontId="21" fillId="16" borderId="5" xfId="39" applyNumberFormat="1" applyFont="1" applyFill="1" applyBorder="1" applyAlignment="1">
      <alignment horizontal="center" vertical="center"/>
    </xf>
    <xf numFmtId="3" fontId="21" fillId="16" borderId="5" xfId="39" applyNumberFormat="1" applyFont="1" applyFill="1" applyBorder="1" applyAlignment="1">
      <alignment horizontal="center" vertical="center" wrapText="1"/>
    </xf>
    <xf numFmtId="49" fontId="20" fillId="16" borderId="5" xfId="0" applyNumberFormat="1" applyFont="1" applyFill="1" applyBorder="1" applyAlignment="1">
      <alignment horizontal="left" vertical="center" wrapText="1"/>
    </xf>
    <xf numFmtId="49" fontId="42" fillId="16" borderId="5" xfId="0" applyNumberFormat="1" applyFont="1" applyFill="1" applyBorder="1" applyAlignment="1">
      <alignment horizontal="center" vertical="center"/>
    </xf>
    <xf numFmtId="0" fontId="20" fillId="16" borderId="5" xfId="0" applyFont="1" applyFill="1" applyBorder="1" applyAlignment="1">
      <alignment vertical="center" wrapText="1"/>
    </xf>
    <xf numFmtId="0" fontId="41" fillId="16" borderId="5" xfId="0" applyFont="1" applyFill="1" applyBorder="1" applyAlignment="1">
      <alignment horizontal="center" vertical="center"/>
    </xf>
    <xf numFmtId="49" fontId="54" fillId="16" borderId="5" xfId="0" applyNumberFormat="1" applyFont="1" applyFill="1" applyBorder="1" applyAlignment="1">
      <alignment horizontal="center" vertical="center"/>
    </xf>
    <xf numFmtId="49" fontId="47" fillId="16" borderId="5" xfId="0" applyNumberFormat="1" applyFont="1" applyFill="1" applyBorder="1" applyAlignment="1">
      <alignment horizontal="left" vertical="center" wrapText="1"/>
    </xf>
    <xf numFmtId="49" fontId="20" fillId="16" borderId="5" xfId="39" applyNumberFormat="1" applyFont="1" applyFill="1" applyBorder="1" applyAlignment="1">
      <alignment horizontal="left" vertical="center" wrapText="1"/>
    </xf>
    <xf numFmtId="0" fontId="20" fillId="16" borderId="11" xfId="39" applyFont="1" applyFill="1" applyBorder="1" applyAlignment="1">
      <alignment horizontal="left" vertical="center" wrapText="1"/>
    </xf>
    <xf numFmtId="49" fontId="20" fillId="16" borderId="5" xfId="0" applyNumberFormat="1" applyFont="1" applyFill="1" applyBorder="1" applyAlignment="1">
      <alignment vertical="center" wrapText="1"/>
    </xf>
    <xf numFmtId="49" fontId="55" fillId="16" borderId="5" xfId="0" applyNumberFormat="1" applyFont="1" applyFill="1" applyBorder="1" applyAlignment="1">
      <alignment horizontal="left" vertical="center" wrapText="1"/>
    </xf>
    <xf numFmtId="3" fontId="56" fillId="16" borderId="5" xfId="39" applyNumberFormat="1" applyFont="1" applyFill="1" applyBorder="1" applyAlignment="1">
      <alignment horizontal="center" vertical="center" wrapText="1"/>
    </xf>
    <xf numFmtId="3" fontId="57" fillId="16" borderId="5" xfId="39" applyNumberFormat="1" applyFont="1" applyFill="1" applyBorder="1" applyAlignment="1">
      <alignment horizontal="center" vertical="center"/>
    </xf>
    <xf numFmtId="3" fontId="56" fillId="16" borderId="5" xfId="39" applyNumberFormat="1" applyFont="1" applyFill="1" applyBorder="1" applyAlignment="1">
      <alignment horizontal="center" vertical="center"/>
    </xf>
    <xf numFmtId="0" fontId="26" fillId="0" borderId="0" xfId="40" applyFont="1" applyAlignment="1">
      <alignment horizontal="center" vertical="center" wrapText="1"/>
    </xf>
    <xf numFmtId="49" fontId="27" fillId="0" borderId="8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justify" vertical="center" wrapText="1"/>
    </xf>
    <xf numFmtId="49" fontId="47" fillId="0" borderId="9" xfId="0" applyNumberFormat="1" applyFont="1" applyBorder="1" applyAlignment="1">
      <alignment horizontal="center" wrapText="1"/>
    </xf>
    <xf numFmtId="164" fontId="44" fillId="16" borderId="5" xfId="34" applyNumberFormat="1" applyFont="1" applyFill="1" applyBorder="1" applyAlignment="1">
      <alignment horizontal="center" vertical="center" wrapText="1"/>
    </xf>
    <xf numFmtId="49" fontId="41" fillId="0" borderId="10" xfId="0" applyNumberFormat="1" applyFont="1" applyBorder="1" applyAlignment="1">
      <alignment horizontal="center" vertical="center"/>
    </xf>
    <xf numFmtId="49" fontId="27" fillId="16" borderId="5" xfId="39" applyNumberFormat="1" applyFont="1" applyFill="1" applyBorder="1" applyAlignment="1">
      <alignment horizontal="center" vertical="center"/>
    </xf>
    <xf numFmtId="0" fontId="27" fillId="16" borderId="5" xfId="39" applyFont="1" applyFill="1" applyBorder="1" applyAlignment="1">
      <alignment horizontal="center" vertical="center"/>
    </xf>
    <xf numFmtId="0" fontId="28" fillId="16" borderId="5" xfId="39" applyFont="1" applyFill="1" applyBorder="1" applyAlignment="1">
      <alignment vertical="center" wrapText="1"/>
    </xf>
    <xf numFmtId="3" fontId="23" fillId="16" borderId="5" xfId="39" applyNumberFormat="1" applyFont="1" applyFill="1" applyBorder="1" applyAlignment="1">
      <alignment horizontal="center" vertical="center" wrapText="1"/>
    </xf>
    <xf numFmtId="3" fontId="23" fillId="16" borderId="5" xfId="39" applyNumberFormat="1" applyFont="1" applyFill="1" applyBorder="1" applyAlignment="1" applyProtection="1">
      <alignment horizontal="center" vertical="center"/>
      <protection locked="0"/>
    </xf>
    <xf numFmtId="49" fontId="30" fillId="16" borderId="5" xfId="0" applyNumberFormat="1" applyFont="1" applyFill="1" applyBorder="1" applyAlignment="1">
      <alignment horizontal="center" vertical="center"/>
    </xf>
    <xf numFmtId="0" fontId="33" fillId="16" borderId="5" xfId="0" applyFont="1" applyFill="1" applyBorder="1" applyAlignment="1">
      <alignment horizontal="center" wrapText="1"/>
    </xf>
    <xf numFmtId="0" fontId="28" fillId="16" borderId="11" xfId="39" applyFont="1" applyFill="1" applyBorder="1" applyAlignment="1">
      <alignment horizontal="center" vertical="center" wrapText="1"/>
    </xf>
    <xf numFmtId="3" fontId="23" fillId="16" borderId="5" xfId="39" applyNumberFormat="1" applyFont="1" applyFill="1" applyBorder="1" applyAlignment="1">
      <alignment horizontal="center" vertical="center"/>
    </xf>
    <xf numFmtId="3" fontId="26" fillId="16" borderId="5" xfId="39" applyNumberFormat="1" applyFont="1" applyFill="1" applyBorder="1" applyAlignment="1">
      <alignment horizontal="center" vertical="center" wrapText="1"/>
    </xf>
    <xf numFmtId="0" fontId="53" fillId="15" borderId="0" xfId="0" applyFont="1" applyFill="1" applyAlignment="1">
      <alignment horizontal="center" vertical="center"/>
    </xf>
    <xf numFmtId="2" fontId="44" fillId="0" borderId="11" xfId="39" applyNumberFormat="1" applyFont="1" applyBorder="1" applyAlignment="1">
      <alignment horizontal="center" vertical="center" wrapText="1"/>
    </xf>
    <xf numFmtId="0" fontId="58" fillId="15" borderId="0" xfId="39" applyFont="1" applyFill="1" applyAlignment="1" applyProtection="1">
      <alignment vertical="center"/>
      <protection locked="0"/>
    </xf>
    <xf numFmtId="0" fontId="20" fillId="0" borderId="5" xfId="39" applyFont="1" applyBorder="1" applyAlignment="1">
      <alignment horizontal="left" vertical="center" wrapText="1"/>
    </xf>
    <xf numFmtId="164" fontId="44" fillId="0" borderId="12" xfId="34" applyNumberFormat="1" applyFont="1" applyBorder="1" applyAlignment="1">
      <alignment horizontal="center" vertical="top" wrapText="1"/>
    </xf>
    <xf numFmtId="14" fontId="44" fillId="0" borderId="11" xfId="39" applyNumberFormat="1" applyFont="1" applyBorder="1" applyAlignment="1">
      <alignment horizontal="center" vertical="center" wrapText="1"/>
    </xf>
    <xf numFmtId="0" fontId="23" fillId="0" borderId="0" xfId="40" applyFont="1" applyAlignment="1">
      <alignment horizontal="center" wrapText="1"/>
    </xf>
    <xf numFmtId="0" fontId="26" fillId="0" borderId="0" xfId="39" applyFont="1" applyAlignment="1" applyProtection="1">
      <alignment horizontal="left" vertical="center" wrapText="1"/>
      <protection locked="0"/>
    </xf>
    <xf numFmtId="0" fontId="26" fillId="0" borderId="5" xfId="4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7" fillId="0" borderId="8" xfId="4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6" fillId="0" borderId="8" xfId="4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wrapText="1"/>
    </xf>
    <xf numFmtId="0" fontId="26" fillId="0" borderId="12" xfId="4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wrapText="1"/>
    </xf>
    <xf numFmtId="0" fontId="26" fillId="0" borderId="11" xfId="4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wrapText="1"/>
    </xf>
    <xf numFmtId="0" fontId="29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26" fillId="0" borderId="0" xfId="0" applyFont="1" applyAlignment="1">
      <alignment horizontal="left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F226"/>
  <sheetViews>
    <sheetView showZeros="0" tabSelected="1" view="pageBreakPreview" zoomScale="40" zoomScaleNormal="40" zoomScaleSheetLayoutView="40" workbookViewId="0">
      <selection activeCell="H2" sqref="H2:J2"/>
    </sheetView>
  </sheetViews>
  <sheetFormatPr defaultColWidth="9.6640625" defaultRowHeight="61.5" x14ac:dyDescent="0.2"/>
  <cols>
    <col min="1" max="1" width="22.33203125" style="1" customWidth="1"/>
    <col min="2" max="2" width="18.33203125" style="1" customWidth="1"/>
    <col min="3" max="3" width="18.6640625" style="1" customWidth="1"/>
    <col min="4" max="4" width="62.6640625" style="2" customWidth="1"/>
    <col min="5" max="5" width="57.1640625" style="3" customWidth="1"/>
    <col min="6" max="6" width="33.1640625" style="3" customWidth="1"/>
    <col min="7" max="7" width="31" style="20" customWidth="1"/>
    <col min="8" max="8" width="30.6640625" style="22" customWidth="1"/>
    <col min="9" max="10" width="28.33203125" style="22" customWidth="1"/>
    <col min="11" max="12" width="20.1640625" style="4" hidden="1" customWidth="1"/>
    <col min="13" max="13" width="46.33203125" style="4" bestFit="1" customWidth="1"/>
    <col min="14" max="14" width="20.5" style="4" hidden="1" customWidth="1"/>
    <col min="15" max="17" width="18.5" style="4" hidden="1" customWidth="1"/>
    <col min="18" max="19" width="20.1640625" style="4" hidden="1" customWidth="1"/>
    <col min="20" max="20" width="20.1640625" style="165" customWidth="1"/>
    <col min="21" max="21" width="20.1640625" style="4" customWidth="1"/>
    <col min="22" max="49" width="9.6640625" style="4" customWidth="1"/>
    <col min="50" max="67" width="67.6640625" style="4" customWidth="1"/>
    <col min="68" max="16384" width="9.6640625" style="4"/>
  </cols>
  <sheetData>
    <row r="1" spans="1:20" ht="73.900000000000006" customHeight="1" x14ac:dyDescent="0.2">
      <c r="A1" s="41"/>
      <c r="B1" s="41"/>
      <c r="C1" s="41"/>
      <c r="D1" s="42"/>
      <c r="E1" s="43"/>
      <c r="F1" s="43"/>
      <c r="G1" s="44"/>
      <c r="H1" s="235" t="s">
        <v>301</v>
      </c>
      <c r="I1" s="235"/>
      <c r="J1" s="45"/>
      <c r="K1" s="46"/>
      <c r="L1" s="46"/>
    </row>
    <row r="2" spans="1:20" ht="32.25" customHeight="1" x14ac:dyDescent="0.35">
      <c r="A2" s="41"/>
      <c r="B2" s="41"/>
      <c r="C2" s="41"/>
      <c r="D2" s="42"/>
      <c r="E2" s="43"/>
      <c r="F2" s="43"/>
      <c r="G2" s="44"/>
      <c r="H2" s="250" t="s">
        <v>319</v>
      </c>
      <c r="I2" s="250"/>
      <c r="J2" s="250"/>
      <c r="K2" s="46"/>
      <c r="L2" s="46"/>
    </row>
    <row r="3" spans="1:20" s="38" customFormat="1" ht="118.5" hidden="1" customHeight="1" x14ac:dyDescent="0.2">
      <c r="A3" s="158"/>
      <c r="B3" s="158"/>
      <c r="C3" s="158"/>
      <c r="D3" s="159"/>
      <c r="E3" s="160"/>
      <c r="F3" s="160"/>
      <c r="G3" s="20"/>
      <c r="H3" s="248" t="s">
        <v>244</v>
      </c>
      <c r="I3" s="249"/>
      <c r="J3" s="161"/>
      <c r="K3" s="39"/>
      <c r="L3" s="39"/>
      <c r="T3" s="165"/>
    </row>
    <row r="4" spans="1:20" ht="23.1" customHeight="1" x14ac:dyDescent="0.3">
      <c r="A4" s="47" t="s">
        <v>202</v>
      </c>
      <c r="B4" s="48"/>
      <c r="C4" s="48"/>
      <c r="D4" s="49"/>
      <c r="E4" s="49"/>
      <c r="F4" s="49"/>
      <c r="G4" s="50"/>
      <c r="H4" s="46"/>
      <c r="I4" s="46"/>
      <c r="J4" s="51"/>
      <c r="K4" s="46"/>
      <c r="L4" s="46"/>
    </row>
    <row r="5" spans="1:20" ht="24.6" customHeight="1" x14ac:dyDescent="0.35">
      <c r="A5" s="48" t="s">
        <v>166</v>
      </c>
      <c r="B5" s="48"/>
      <c r="C5" s="48"/>
      <c r="D5" s="49"/>
      <c r="E5" s="49"/>
      <c r="F5" s="49"/>
      <c r="G5" s="50"/>
      <c r="H5" s="52"/>
      <c r="I5" s="52"/>
      <c r="J5" s="51"/>
      <c r="K5" s="46"/>
      <c r="L5" s="46"/>
    </row>
    <row r="6" spans="1:20" ht="30" customHeight="1" x14ac:dyDescent="0.3">
      <c r="A6" s="234" t="s">
        <v>272</v>
      </c>
      <c r="B6" s="234"/>
      <c r="C6" s="234"/>
      <c r="D6" s="234"/>
      <c r="E6" s="234"/>
      <c r="F6" s="234"/>
      <c r="G6" s="234"/>
      <c r="H6" s="234"/>
      <c r="I6" s="234"/>
      <c r="J6" s="234"/>
      <c r="K6" s="46"/>
      <c r="L6" s="46"/>
    </row>
    <row r="7" spans="1:20" x14ac:dyDescent="0.2">
      <c r="A7" s="53"/>
      <c r="B7" s="53"/>
      <c r="C7" s="53"/>
      <c r="D7" s="54"/>
      <c r="E7" s="54"/>
      <c r="F7" s="54"/>
      <c r="G7" s="55"/>
      <c r="H7" s="56"/>
      <c r="I7" s="56"/>
      <c r="J7" s="57" t="s">
        <v>0</v>
      </c>
      <c r="K7" s="46"/>
      <c r="L7" s="46"/>
    </row>
    <row r="8" spans="1:20" ht="80.099999999999994" customHeight="1" x14ac:dyDescent="0.2">
      <c r="A8" s="238" t="s">
        <v>132</v>
      </c>
      <c r="B8" s="238" t="s">
        <v>200</v>
      </c>
      <c r="C8" s="240" t="s">
        <v>133</v>
      </c>
      <c r="D8" s="241" t="s">
        <v>134</v>
      </c>
      <c r="E8" s="243" t="s">
        <v>135</v>
      </c>
      <c r="F8" s="245" t="s">
        <v>136</v>
      </c>
      <c r="G8" s="236" t="s">
        <v>137</v>
      </c>
      <c r="H8" s="236" t="s">
        <v>1</v>
      </c>
      <c r="I8" s="236" t="s">
        <v>2</v>
      </c>
      <c r="J8" s="237"/>
      <c r="K8" s="46"/>
      <c r="L8" s="46"/>
      <c r="T8" s="165" t="s">
        <v>269</v>
      </c>
    </row>
    <row r="9" spans="1:20" ht="136.9" customHeight="1" x14ac:dyDescent="0.2">
      <c r="A9" s="239"/>
      <c r="B9" s="239"/>
      <c r="C9" s="239"/>
      <c r="D9" s="242"/>
      <c r="E9" s="244"/>
      <c r="F9" s="246"/>
      <c r="G9" s="247"/>
      <c r="H9" s="247"/>
      <c r="I9" s="147" t="s">
        <v>138</v>
      </c>
      <c r="J9" s="147" t="s">
        <v>139</v>
      </c>
      <c r="K9" s="46"/>
      <c r="L9" s="46"/>
      <c r="M9" s="147" t="s">
        <v>257</v>
      </c>
    </row>
    <row r="10" spans="1:20" s="31" customFormat="1" ht="84" customHeight="1" x14ac:dyDescent="0.2">
      <c r="A10" s="58"/>
      <c r="B10" s="58"/>
      <c r="C10" s="58"/>
      <c r="D10" s="59"/>
      <c r="E10" s="60" t="s">
        <v>284</v>
      </c>
      <c r="F10" s="60" t="s">
        <v>309</v>
      </c>
      <c r="G10" s="61">
        <f t="shared" ref="G10:G57" si="0">H10+I10</f>
        <v>2265058</v>
      </c>
      <c r="H10" s="40">
        <f>H12</f>
        <v>2265058</v>
      </c>
      <c r="I10" s="40">
        <f t="shared" ref="I10:J10" si="1">I12</f>
        <v>0</v>
      </c>
      <c r="J10" s="40">
        <f t="shared" si="1"/>
        <v>0</v>
      </c>
      <c r="K10" s="62"/>
      <c r="L10" s="63"/>
      <c r="M10" s="147">
        <v>1</v>
      </c>
      <c r="T10" s="166">
        <v>1</v>
      </c>
    </row>
    <row r="11" spans="1:20" s="5" customFormat="1" ht="20.25" customHeight="1" x14ac:dyDescent="0.2">
      <c r="A11" s="64"/>
      <c r="B11" s="64"/>
      <c r="C11" s="64"/>
      <c r="D11" s="65"/>
      <c r="E11" s="66" t="s">
        <v>3</v>
      </c>
      <c r="F11" s="66"/>
      <c r="G11" s="61">
        <f t="shared" si="0"/>
        <v>0</v>
      </c>
      <c r="H11" s="40"/>
      <c r="I11" s="40"/>
      <c r="J11" s="40"/>
      <c r="K11" s="62"/>
      <c r="L11" s="63"/>
      <c r="T11" s="165"/>
    </row>
    <row r="12" spans="1:20" s="31" customFormat="1" ht="51.6" customHeight="1" x14ac:dyDescent="0.2">
      <c r="A12" s="67" t="s">
        <v>46</v>
      </c>
      <c r="B12" s="67"/>
      <c r="C12" s="67"/>
      <c r="D12" s="68" t="s">
        <v>18</v>
      </c>
      <c r="E12" s="66"/>
      <c r="F12" s="66"/>
      <c r="G12" s="61">
        <f t="shared" si="0"/>
        <v>2265058</v>
      </c>
      <c r="H12" s="40">
        <f>H13</f>
        <v>2265058</v>
      </c>
      <c r="I12" s="40">
        <f t="shared" ref="I12:J12" si="2">I13</f>
        <v>0</v>
      </c>
      <c r="J12" s="40">
        <f t="shared" si="2"/>
        <v>0</v>
      </c>
      <c r="K12" s="62"/>
      <c r="L12" s="63"/>
      <c r="T12" s="166"/>
    </row>
    <row r="13" spans="1:20" s="5" customFormat="1" ht="45.75" customHeight="1" x14ac:dyDescent="0.2">
      <c r="A13" s="67" t="s">
        <v>45</v>
      </c>
      <c r="B13" s="67"/>
      <c r="C13" s="67"/>
      <c r="D13" s="68" t="s">
        <v>18</v>
      </c>
      <c r="E13" s="66"/>
      <c r="F13" s="66"/>
      <c r="G13" s="61">
        <f>H13+I13</f>
        <v>2265058</v>
      </c>
      <c r="H13" s="40">
        <f>H14+H15+H16+H17+H18+H20+H19</f>
        <v>2265058</v>
      </c>
      <c r="I13" s="40">
        <f t="shared" ref="I13:J13" si="3">I14+I15+I16+I17+I18+I20</f>
        <v>0</v>
      </c>
      <c r="J13" s="40">
        <f t="shared" si="3"/>
        <v>0</v>
      </c>
      <c r="K13" s="62"/>
      <c r="L13" s="63"/>
      <c r="T13" s="165"/>
    </row>
    <row r="14" spans="1:20" x14ac:dyDescent="0.3">
      <c r="A14" s="69" t="s">
        <v>129</v>
      </c>
      <c r="B14" s="69" t="s">
        <v>130</v>
      </c>
      <c r="C14" s="69" t="s">
        <v>115</v>
      </c>
      <c r="D14" s="70" t="s">
        <v>131</v>
      </c>
      <c r="E14" s="66"/>
      <c r="F14" s="66"/>
      <c r="G14" s="71">
        <f t="shared" si="0"/>
        <v>439005</v>
      </c>
      <c r="H14" s="72">
        <v>439005</v>
      </c>
      <c r="I14" s="40"/>
      <c r="J14" s="40"/>
      <c r="K14" s="46"/>
      <c r="L14" s="46"/>
    </row>
    <row r="15" spans="1:20" s="6" customFormat="1" ht="131.25" x14ac:dyDescent="0.2">
      <c r="A15" s="69" t="s">
        <v>51</v>
      </c>
      <c r="B15" s="69" t="s">
        <v>52</v>
      </c>
      <c r="C15" s="69" t="s">
        <v>9</v>
      </c>
      <c r="D15" s="73" t="s">
        <v>245</v>
      </c>
      <c r="E15" s="60"/>
      <c r="F15" s="60"/>
      <c r="G15" s="71">
        <f t="shared" si="0"/>
        <v>43000</v>
      </c>
      <c r="H15" s="72">
        <v>43000</v>
      </c>
      <c r="I15" s="40"/>
      <c r="J15" s="40"/>
      <c r="K15" s="74"/>
      <c r="L15" s="75" t="s">
        <v>239</v>
      </c>
      <c r="T15" s="165"/>
    </row>
    <row r="16" spans="1:20" s="5" customFormat="1" ht="68.25" customHeight="1" x14ac:dyDescent="0.2">
      <c r="A16" s="69" t="s">
        <v>57</v>
      </c>
      <c r="B16" s="69" t="s">
        <v>53</v>
      </c>
      <c r="C16" s="69" t="s">
        <v>9</v>
      </c>
      <c r="D16" s="73" t="s">
        <v>54</v>
      </c>
      <c r="E16" s="66"/>
      <c r="F16" s="66"/>
      <c r="G16" s="71">
        <f t="shared" si="0"/>
        <v>2550</v>
      </c>
      <c r="H16" s="72">
        <v>2550</v>
      </c>
      <c r="I16" s="40"/>
      <c r="J16" s="40"/>
      <c r="K16" s="69">
        <v>3191</v>
      </c>
      <c r="L16" s="76">
        <f>H18+H27</f>
        <v>4809522</v>
      </c>
      <c r="T16" s="165"/>
    </row>
    <row r="17" spans="1:20" s="6" customFormat="1" ht="30.6" customHeight="1" x14ac:dyDescent="0.2">
      <c r="A17" s="69" t="s">
        <v>96</v>
      </c>
      <c r="B17" s="69" t="s">
        <v>55</v>
      </c>
      <c r="C17" s="69" t="s">
        <v>9</v>
      </c>
      <c r="D17" s="73" t="s">
        <v>56</v>
      </c>
      <c r="E17" s="66"/>
      <c r="F17" s="66"/>
      <c r="G17" s="71">
        <f t="shared" si="0"/>
        <v>3050</v>
      </c>
      <c r="H17" s="72">
        <v>3050</v>
      </c>
      <c r="I17" s="72"/>
      <c r="J17" s="72"/>
      <c r="K17" s="69">
        <v>3242</v>
      </c>
      <c r="L17" s="76">
        <f>H20+H29</f>
        <v>9751982</v>
      </c>
      <c r="T17" s="165"/>
    </row>
    <row r="18" spans="1:20" s="6" customFormat="1" ht="42.4" customHeight="1" x14ac:dyDescent="0.2">
      <c r="A18" s="69" t="s">
        <v>97</v>
      </c>
      <c r="B18" s="69" t="s">
        <v>98</v>
      </c>
      <c r="C18" s="69" t="s">
        <v>11</v>
      </c>
      <c r="D18" s="73" t="s">
        <v>44</v>
      </c>
      <c r="E18" s="66"/>
      <c r="F18" s="66"/>
      <c r="G18" s="71">
        <f>H18+I18</f>
        <v>242742</v>
      </c>
      <c r="H18" s="72">
        <v>242742</v>
      </c>
      <c r="I18" s="40"/>
      <c r="J18" s="40"/>
      <c r="K18" s="74"/>
      <c r="L18" s="77"/>
      <c r="T18" s="165"/>
    </row>
    <row r="19" spans="1:20" s="6" customFormat="1" ht="75" x14ac:dyDescent="0.2">
      <c r="A19" s="69" t="s">
        <v>99</v>
      </c>
      <c r="B19" s="69" t="s">
        <v>100</v>
      </c>
      <c r="C19" s="69" t="s">
        <v>11</v>
      </c>
      <c r="D19" s="73" t="s">
        <v>101</v>
      </c>
      <c r="E19" s="66"/>
      <c r="F19" s="66"/>
      <c r="G19" s="71">
        <f>H19+I19</f>
        <v>21990</v>
      </c>
      <c r="H19" s="72">
        <v>21990</v>
      </c>
      <c r="I19" s="40"/>
      <c r="J19" s="40"/>
      <c r="K19" s="74"/>
      <c r="L19" s="77"/>
      <c r="T19" s="165"/>
    </row>
    <row r="20" spans="1:20" s="33" customFormat="1" ht="47.85" customHeight="1" x14ac:dyDescent="0.2">
      <c r="A20" s="69" t="s">
        <v>94</v>
      </c>
      <c r="B20" s="69" t="s">
        <v>95</v>
      </c>
      <c r="C20" s="69" t="s">
        <v>13</v>
      </c>
      <c r="D20" s="73" t="s">
        <v>128</v>
      </c>
      <c r="E20" s="78"/>
      <c r="F20" s="66"/>
      <c r="G20" s="71">
        <f>H20+I20</f>
        <v>1512721</v>
      </c>
      <c r="H20" s="72">
        <v>1512721</v>
      </c>
      <c r="I20" s="40"/>
      <c r="J20" s="40"/>
      <c r="K20" s="74"/>
      <c r="L20" s="77"/>
      <c r="T20" s="166"/>
    </row>
    <row r="21" spans="1:20" s="6" customFormat="1" ht="152.1" customHeight="1" x14ac:dyDescent="0.3">
      <c r="A21" s="69"/>
      <c r="B21" s="69"/>
      <c r="C21" s="69"/>
      <c r="D21" s="81"/>
      <c r="E21" s="60" t="s">
        <v>233</v>
      </c>
      <c r="F21" s="60" t="s">
        <v>234</v>
      </c>
      <c r="G21" s="61">
        <f t="shared" ref="G21:G24" si="4">H21+I21</f>
        <v>13909875</v>
      </c>
      <c r="H21" s="40">
        <f>H23+H30</f>
        <v>13909875</v>
      </c>
      <c r="I21" s="72">
        <f t="shared" ref="I21:J21" si="5">I23+I30</f>
        <v>0</v>
      </c>
      <c r="J21" s="72">
        <f t="shared" si="5"/>
        <v>0</v>
      </c>
      <c r="K21" s="74"/>
      <c r="L21" s="77"/>
      <c r="M21" s="147">
        <v>42</v>
      </c>
      <c r="T21" s="165">
        <v>2</v>
      </c>
    </row>
    <row r="22" spans="1:20" s="6" customFormat="1" ht="34.5" customHeight="1" x14ac:dyDescent="0.3">
      <c r="A22" s="69"/>
      <c r="B22" s="69"/>
      <c r="C22" s="69"/>
      <c r="D22" s="81"/>
      <c r="E22" s="66" t="s">
        <v>3</v>
      </c>
      <c r="F22" s="60"/>
      <c r="G22" s="61"/>
      <c r="H22" s="40"/>
      <c r="I22" s="72"/>
      <c r="J22" s="72"/>
      <c r="K22" s="74"/>
      <c r="L22" s="77"/>
      <c r="T22" s="165"/>
    </row>
    <row r="23" spans="1:20" s="6" customFormat="1" x14ac:dyDescent="0.2">
      <c r="A23" s="67" t="s">
        <v>46</v>
      </c>
      <c r="B23" s="67"/>
      <c r="C23" s="67"/>
      <c r="D23" s="68" t="s">
        <v>18</v>
      </c>
      <c r="E23" s="66"/>
      <c r="F23" s="66"/>
      <c r="G23" s="61">
        <f t="shared" si="4"/>
        <v>13659875</v>
      </c>
      <c r="H23" s="40">
        <f>H24</f>
        <v>13659875</v>
      </c>
      <c r="I23" s="40"/>
      <c r="J23" s="40"/>
      <c r="K23" s="74"/>
      <c r="L23" s="77"/>
      <c r="T23" s="165"/>
    </row>
    <row r="24" spans="1:20" s="6" customFormat="1" x14ac:dyDescent="0.2">
      <c r="A24" s="67" t="s">
        <v>45</v>
      </c>
      <c r="B24" s="67"/>
      <c r="C24" s="67"/>
      <c r="D24" s="68" t="s">
        <v>18</v>
      </c>
      <c r="E24" s="66"/>
      <c r="F24" s="66"/>
      <c r="G24" s="61">
        <f t="shared" si="4"/>
        <v>13659875</v>
      </c>
      <c r="H24" s="40">
        <f>H25+H26+H27+H28+H29</f>
        <v>13659875</v>
      </c>
      <c r="I24" s="40">
        <f t="shared" ref="I24:J24" si="6">I25+I26+I27+I28+I29</f>
        <v>0</v>
      </c>
      <c r="J24" s="40">
        <f t="shared" si="6"/>
        <v>0</v>
      </c>
      <c r="K24" s="74"/>
      <c r="L24" s="77"/>
      <c r="T24" s="165"/>
    </row>
    <row r="25" spans="1:20" s="6" customFormat="1" x14ac:dyDescent="0.2">
      <c r="A25" s="69" t="s">
        <v>176</v>
      </c>
      <c r="B25" s="69" t="s">
        <v>177</v>
      </c>
      <c r="C25" s="69" t="s">
        <v>11</v>
      </c>
      <c r="D25" s="80" t="s">
        <v>175</v>
      </c>
      <c r="E25" s="66"/>
      <c r="F25" s="66"/>
      <c r="G25" s="71">
        <f>H25+I25</f>
        <v>38614</v>
      </c>
      <c r="H25" s="72">
        <v>38614</v>
      </c>
      <c r="I25" s="72"/>
      <c r="J25" s="72"/>
      <c r="K25" s="74"/>
      <c r="L25" s="77"/>
      <c r="T25" s="165"/>
    </row>
    <row r="26" spans="1:20" s="6" customFormat="1" ht="112.5" x14ac:dyDescent="0.2">
      <c r="A26" s="69" t="s">
        <v>173</v>
      </c>
      <c r="B26" s="69" t="s">
        <v>174</v>
      </c>
      <c r="C26" s="69" t="s">
        <v>11</v>
      </c>
      <c r="D26" s="80" t="s">
        <v>172</v>
      </c>
      <c r="E26" s="66"/>
      <c r="F26" s="66"/>
      <c r="G26" s="71">
        <f t="shared" ref="G26:G28" si="7">H26+I26</f>
        <v>780301</v>
      </c>
      <c r="H26" s="72">
        <v>780301</v>
      </c>
      <c r="I26" s="72"/>
      <c r="J26" s="72"/>
      <c r="K26" s="74"/>
      <c r="L26" s="77"/>
      <c r="T26" s="165"/>
    </row>
    <row r="27" spans="1:20" s="6" customFormat="1" x14ac:dyDescent="0.2">
      <c r="A27" s="69" t="s">
        <v>97</v>
      </c>
      <c r="B27" s="69" t="s">
        <v>98</v>
      </c>
      <c r="C27" s="69" t="s">
        <v>11</v>
      </c>
      <c r="D27" s="73" t="s">
        <v>44</v>
      </c>
      <c r="E27" s="66"/>
      <c r="F27" s="66"/>
      <c r="G27" s="71">
        <f t="shared" si="7"/>
        <v>4566780</v>
      </c>
      <c r="H27" s="72">
        <v>4566780</v>
      </c>
      <c r="I27" s="72"/>
      <c r="J27" s="72"/>
      <c r="K27" s="74"/>
      <c r="L27" s="77"/>
      <c r="T27" s="165"/>
    </row>
    <row r="28" spans="1:20" s="6" customFormat="1" ht="75" x14ac:dyDescent="0.2">
      <c r="A28" s="69" t="s">
        <v>99</v>
      </c>
      <c r="B28" s="69" t="s">
        <v>100</v>
      </c>
      <c r="C28" s="69" t="s">
        <v>11</v>
      </c>
      <c r="D28" s="73" t="s">
        <v>101</v>
      </c>
      <c r="E28" s="66"/>
      <c r="F28" s="66"/>
      <c r="G28" s="71">
        <f t="shared" si="7"/>
        <v>34919</v>
      </c>
      <c r="H28" s="72">
        <v>34919</v>
      </c>
      <c r="I28" s="72"/>
      <c r="J28" s="72"/>
      <c r="K28" s="74"/>
      <c r="L28" s="77"/>
      <c r="T28" s="165"/>
    </row>
    <row r="29" spans="1:20" s="6" customFormat="1" ht="48" customHeight="1" x14ac:dyDescent="0.2">
      <c r="A29" s="69" t="s">
        <v>94</v>
      </c>
      <c r="B29" s="69" t="s">
        <v>95</v>
      </c>
      <c r="C29" s="69" t="s">
        <v>13</v>
      </c>
      <c r="D29" s="73" t="s">
        <v>128</v>
      </c>
      <c r="E29" s="78"/>
      <c r="F29" s="66"/>
      <c r="G29" s="71">
        <f>H29+I29</f>
        <v>8239261</v>
      </c>
      <c r="H29" s="72">
        <v>8239261</v>
      </c>
      <c r="I29" s="72"/>
      <c r="J29" s="72"/>
      <c r="K29" s="74"/>
      <c r="L29" s="77"/>
      <c r="T29" s="165"/>
    </row>
    <row r="30" spans="1:20" s="6" customFormat="1" x14ac:dyDescent="0.2">
      <c r="A30" s="67" t="s">
        <v>93</v>
      </c>
      <c r="B30" s="58"/>
      <c r="C30" s="58"/>
      <c r="D30" s="68" t="s">
        <v>23</v>
      </c>
      <c r="E30" s="66"/>
      <c r="F30" s="66"/>
      <c r="G30" s="61">
        <f t="shared" ref="G30:G32" si="8">H30+I30</f>
        <v>250000</v>
      </c>
      <c r="H30" s="40">
        <f>H31</f>
        <v>250000</v>
      </c>
      <c r="I30" s="72"/>
      <c r="J30" s="72"/>
      <c r="K30" s="74"/>
      <c r="L30" s="77"/>
      <c r="T30" s="165"/>
    </row>
    <row r="31" spans="1:20" s="6" customFormat="1" x14ac:dyDescent="0.2">
      <c r="A31" s="67" t="s">
        <v>92</v>
      </c>
      <c r="B31" s="58"/>
      <c r="C31" s="58"/>
      <c r="D31" s="68" t="s">
        <v>23</v>
      </c>
      <c r="E31" s="66"/>
      <c r="F31" s="66"/>
      <c r="G31" s="61">
        <f t="shared" si="8"/>
        <v>250000</v>
      </c>
      <c r="H31" s="40">
        <f>H32</f>
        <v>250000</v>
      </c>
      <c r="I31" s="72"/>
      <c r="J31" s="72"/>
      <c r="K31" s="74"/>
      <c r="L31" s="77"/>
      <c r="T31" s="165"/>
    </row>
    <row r="32" spans="1:20" s="6" customFormat="1" x14ac:dyDescent="0.2">
      <c r="A32" s="69" t="s">
        <v>159</v>
      </c>
      <c r="B32" s="69" t="s">
        <v>95</v>
      </c>
      <c r="C32" s="69" t="s">
        <v>13</v>
      </c>
      <c r="D32" s="80" t="s">
        <v>128</v>
      </c>
      <c r="E32" s="66"/>
      <c r="F32" s="66"/>
      <c r="G32" s="71">
        <f t="shared" si="8"/>
        <v>250000</v>
      </c>
      <c r="H32" s="72">
        <v>250000</v>
      </c>
      <c r="I32" s="72"/>
      <c r="J32" s="72"/>
      <c r="K32" s="74"/>
      <c r="L32" s="77"/>
      <c r="T32" s="165"/>
    </row>
    <row r="33" spans="1:20" s="5" customFormat="1" ht="131.25" customHeight="1" x14ac:dyDescent="0.2">
      <c r="A33" s="58"/>
      <c r="B33" s="58"/>
      <c r="C33" s="58"/>
      <c r="D33" s="82"/>
      <c r="E33" s="60" t="s">
        <v>282</v>
      </c>
      <c r="F33" s="60" t="s">
        <v>308</v>
      </c>
      <c r="G33" s="61">
        <f t="shared" si="0"/>
        <v>958260</v>
      </c>
      <c r="H33" s="61">
        <f>H35</f>
        <v>958260</v>
      </c>
      <c r="I33" s="40">
        <f>I35</f>
        <v>0</v>
      </c>
      <c r="J33" s="40">
        <f>J35</f>
        <v>0</v>
      </c>
      <c r="K33" s="62"/>
      <c r="L33" s="63"/>
      <c r="M33" s="147">
        <v>2</v>
      </c>
      <c r="T33" s="165">
        <v>3</v>
      </c>
    </row>
    <row r="34" spans="1:20" s="5" customFormat="1" ht="36.75" customHeight="1" x14ac:dyDescent="0.2">
      <c r="A34" s="58"/>
      <c r="B34" s="58"/>
      <c r="C34" s="58"/>
      <c r="D34" s="82"/>
      <c r="E34" s="83" t="s">
        <v>3</v>
      </c>
      <c r="F34" s="83"/>
      <c r="G34" s="61">
        <f t="shared" si="0"/>
        <v>0</v>
      </c>
      <c r="H34" s="61">
        <f>I34+J34</f>
        <v>0</v>
      </c>
      <c r="I34" s="40"/>
      <c r="J34" s="40"/>
      <c r="K34" s="62"/>
      <c r="L34" s="63"/>
      <c r="T34" s="165"/>
    </row>
    <row r="35" spans="1:20" s="5" customFormat="1" ht="39.75" customHeight="1" x14ac:dyDescent="0.2">
      <c r="A35" s="67" t="s">
        <v>61</v>
      </c>
      <c r="B35" s="67"/>
      <c r="C35" s="67"/>
      <c r="D35" s="68" t="s">
        <v>32</v>
      </c>
      <c r="E35" s="60"/>
      <c r="F35" s="60"/>
      <c r="G35" s="61">
        <f t="shared" si="0"/>
        <v>958260</v>
      </c>
      <c r="H35" s="61">
        <f>H36</f>
        <v>958260</v>
      </c>
      <c r="I35" s="61">
        <f>I36+I38</f>
        <v>0</v>
      </c>
      <c r="J35" s="61">
        <f>J36+J38</f>
        <v>0</v>
      </c>
      <c r="K35" s="62"/>
      <c r="L35" s="63"/>
      <c r="T35" s="165"/>
    </row>
    <row r="36" spans="1:20" s="5" customFormat="1" ht="36" customHeight="1" x14ac:dyDescent="0.2">
      <c r="A36" s="67" t="s">
        <v>60</v>
      </c>
      <c r="B36" s="67"/>
      <c r="C36" s="67"/>
      <c r="D36" s="68" t="s">
        <v>32</v>
      </c>
      <c r="E36" s="60"/>
      <c r="F36" s="60"/>
      <c r="G36" s="61">
        <f t="shared" si="0"/>
        <v>958260</v>
      </c>
      <c r="H36" s="61">
        <f>H37+H38</f>
        <v>958260</v>
      </c>
      <c r="I36" s="61">
        <f>I37</f>
        <v>0</v>
      </c>
      <c r="J36" s="61">
        <f>J37</f>
        <v>0</v>
      </c>
      <c r="K36" s="62"/>
      <c r="L36" s="63"/>
      <c r="T36" s="165"/>
    </row>
    <row r="37" spans="1:20" s="5" customFormat="1" x14ac:dyDescent="0.3">
      <c r="A37" s="69" t="s">
        <v>250</v>
      </c>
      <c r="B37" s="69" t="s">
        <v>249</v>
      </c>
      <c r="C37" s="69" t="s">
        <v>183</v>
      </c>
      <c r="D37" s="84" t="s">
        <v>251</v>
      </c>
      <c r="E37" s="83"/>
      <c r="F37" s="83"/>
      <c r="G37" s="71">
        <f t="shared" si="0"/>
        <v>958260</v>
      </c>
      <c r="H37" s="72">
        <v>958260</v>
      </c>
      <c r="I37" s="72"/>
      <c r="J37" s="72"/>
      <c r="K37" s="62"/>
      <c r="L37" s="63"/>
      <c r="T37" s="165"/>
    </row>
    <row r="38" spans="1:20" s="35" customFormat="1" ht="65.25" hidden="1" customHeight="1" x14ac:dyDescent="0.3">
      <c r="A38" s="117" t="s">
        <v>58</v>
      </c>
      <c r="B38" s="117" t="s">
        <v>59</v>
      </c>
      <c r="C38" s="117" t="s">
        <v>4</v>
      </c>
      <c r="D38" s="129" t="s">
        <v>113</v>
      </c>
      <c r="E38" s="127"/>
      <c r="F38" s="127"/>
      <c r="G38" s="130">
        <f t="shared" si="0"/>
        <v>0</v>
      </c>
      <c r="H38" s="128"/>
      <c r="I38" s="121"/>
      <c r="J38" s="121"/>
      <c r="K38" s="62"/>
      <c r="L38" s="63"/>
      <c r="T38" s="166"/>
    </row>
    <row r="39" spans="1:20" s="5" customFormat="1" ht="150.75" customHeight="1" x14ac:dyDescent="0.3">
      <c r="A39" s="69"/>
      <c r="B39" s="69"/>
      <c r="C39" s="69"/>
      <c r="D39" s="84"/>
      <c r="E39" s="60" t="s">
        <v>273</v>
      </c>
      <c r="F39" s="60" t="s">
        <v>307</v>
      </c>
      <c r="G39" s="61">
        <f t="shared" si="0"/>
        <v>3541095</v>
      </c>
      <c r="H39" s="40">
        <f>H41</f>
        <v>3541095</v>
      </c>
      <c r="I39" s="40">
        <f>I41</f>
        <v>0</v>
      </c>
      <c r="J39" s="40">
        <f>J41</f>
        <v>0</v>
      </c>
      <c r="K39" s="62"/>
      <c r="L39" s="63"/>
      <c r="M39" s="147">
        <v>3</v>
      </c>
      <c r="T39" s="165">
        <v>4</v>
      </c>
    </row>
    <row r="40" spans="1:20" s="5" customFormat="1" ht="33" customHeight="1" x14ac:dyDescent="0.3">
      <c r="A40" s="69"/>
      <c r="B40" s="69"/>
      <c r="C40" s="69"/>
      <c r="D40" s="84"/>
      <c r="E40" s="83" t="s">
        <v>3</v>
      </c>
      <c r="F40" s="60"/>
      <c r="G40" s="61"/>
      <c r="H40" s="40"/>
      <c r="I40" s="40"/>
      <c r="J40" s="40"/>
      <c r="K40" s="62"/>
      <c r="L40" s="63"/>
      <c r="M40" s="212"/>
      <c r="T40" s="165"/>
    </row>
    <row r="41" spans="1:20" s="5" customFormat="1" x14ac:dyDescent="0.2">
      <c r="A41" s="67" t="s">
        <v>61</v>
      </c>
      <c r="B41" s="67"/>
      <c r="C41" s="67"/>
      <c r="D41" s="68" t="s">
        <v>32</v>
      </c>
      <c r="E41" s="83"/>
      <c r="F41" s="83"/>
      <c r="G41" s="61">
        <f t="shared" si="0"/>
        <v>3541095</v>
      </c>
      <c r="H41" s="40">
        <f>H42</f>
        <v>3541095</v>
      </c>
      <c r="I41" s="40">
        <f t="shared" ref="I41:L41" si="9">I42</f>
        <v>0</v>
      </c>
      <c r="J41" s="40">
        <f t="shared" si="9"/>
        <v>0</v>
      </c>
      <c r="K41" s="40">
        <f t="shared" si="9"/>
        <v>0</v>
      </c>
      <c r="L41" s="40">
        <f t="shared" si="9"/>
        <v>0</v>
      </c>
      <c r="T41" s="165"/>
    </row>
    <row r="42" spans="1:20" s="5" customFormat="1" x14ac:dyDescent="0.2">
      <c r="A42" s="67" t="s">
        <v>60</v>
      </c>
      <c r="B42" s="67"/>
      <c r="C42" s="67"/>
      <c r="D42" s="68" t="s">
        <v>32</v>
      </c>
      <c r="E42" s="83"/>
      <c r="F42" s="83"/>
      <c r="G42" s="61">
        <f>H42+I42</f>
        <v>3541095</v>
      </c>
      <c r="H42" s="40">
        <f>H43</f>
        <v>3541095</v>
      </c>
      <c r="I42" s="40">
        <f>I43</f>
        <v>0</v>
      </c>
      <c r="J42" s="40">
        <f>J43</f>
        <v>0</v>
      </c>
      <c r="K42" s="62"/>
      <c r="L42" s="63"/>
      <c r="T42" s="165"/>
    </row>
    <row r="43" spans="1:20" s="3" customFormat="1" x14ac:dyDescent="0.3">
      <c r="A43" s="69" t="s">
        <v>83</v>
      </c>
      <c r="B43" s="69" t="s">
        <v>84</v>
      </c>
      <c r="C43" s="69" t="s">
        <v>114</v>
      </c>
      <c r="D43" s="70" t="s">
        <v>85</v>
      </c>
      <c r="E43" s="83"/>
      <c r="F43" s="83"/>
      <c r="G43" s="71">
        <f t="shared" si="0"/>
        <v>3541095</v>
      </c>
      <c r="H43" s="72">
        <v>3541095</v>
      </c>
      <c r="I43" s="72"/>
      <c r="J43" s="72"/>
      <c r="K43" s="85"/>
      <c r="L43" s="43"/>
      <c r="T43" s="165"/>
    </row>
    <row r="44" spans="1:20" s="3" customFormat="1" ht="114.75" customHeight="1" x14ac:dyDescent="0.3">
      <c r="A44" s="69"/>
      <c r="B44" s="69"/>
      <c r="C44" s="69"/>
      <c r="D44" s="84"/>
      <c r="E44" s="60" t="s">
        <v>276</v>
      </c>
      <c r="F44" s="60" t="s">
        <v>306</v>
      </c>
      <c r="G44" s="61">
        <f t="shared" si="0"/>
        <v>4617156</v>
      </c>
      <c r="H44" s="40">
        <f>H46+H49</f>
        <v>3605814</v>
      </c>
      <c r="I44" s="40">
        <f>I48+I49</f>
        <v>1011342</v>
      </c>
      <c r="J44" s="40">
        <f>J48+J49</f>
        <v>1011342</v>
      </c>
      <c r="K44" s="85"/>
      <c r="L44" s="43"/>
      <c r="M44" s="147">
        <v>27</v>
      </c>
      <c r="T44" s="165">
        <v>5</v>
      </c>
    </row>
    <row r="45" spans="1:20" s="3" customFormat="1" ht="31.5" customHeight="1" x14ac:dyDescent="0.3">
      <c r="A45" s="69"/>
      <c r="B45" s="69"/>
      <c r="C45" s="213"/>
      <c r="D45" s="84"/>
      <c r="E45" s="83" t="s">
        <v>3</v>
      </c>
      <c r="F45" s="60"/>
      <c r="G45" s="61"/>
      <c r="H45" s="40"/>
      <c r="I45" s="40"/>
      <c r="J45" s="40"/>
      <c r="K45" s="85"/>
      <c r="L45" s="43"/>
      <c r="M45" s="212"/>
      <c r="T45" s="165"/>
    </row>
    <row r="46" spans="1:20" s="3" customFormat="1" x14ac:dyDescent="0.2">
      <c r="A46" s="67" t="s">
        <v>61</v>
      </c>
      <c r="B46" s="86"/>
      <c r="C46" s="87"/>
      <c r="D46" s="68" t="s">
        <v>32</v>
      </c>
      <c r="E46" s="83"/>
      <c r="F46" s="83"/>
      <c r="G46" s="61">
        <f t="shared" si="0"/>
        <v>4617156</v>
      </c>
      <c r="H46" s="40">
        <f>H48</f>
        <v>3605814</v>
      </c>
      <c r="I46" s="40">
        <f>I48+I49</f>
        <v>1011342</v>
      </c>
      <c r="J46" s="40">
        <f>J48+J49</f>
        <v>1011342</v>
      </c>
      <c r="K46" s="85"/>
      <c r="L46" s="43"/>
      <c r="T46" s="165"/>
    </row>
    <row r="47" spans="1:20" s="3" customFormat="1" x14ac:dyDescent="0.2">
      <c r="A47" s="67" t="s">
        <v>60</v>
      </c>
      <c r="B47" s="67"/>
      <c r="C47" s="67"/>
      <c r="D47" s="68" t="s">
        <v>32</v>
      </c>
      <c r="E47" s="83"/>
      <c r="F47" s="83"/>
      <c r="G47" s="61">
        <f t="shared" ref="G47:H47" si="10">G48+G49</f>
        <v>4617156</v>
      </c>
      <c r="H47" s="61">
        <f t="shared" si="10"/>
        <v>3605814</v>
      </c>
      <c r="I47" s="61">
        <f>I48+I49</f>
        <v>1011342</v>
      </c>
      <c r="J47" s="61">
        <f>J48+J49</f>
        <v>1011342</v>
      </c>
      <c r="K47" s="85"/>
      <c r="L47" s="43"/>
      <c r="T47" s="165"/>
    </row>
    <row r="48" spans="1:20" s="3" customFormat="1" x14ac:dyDescent="0.3">
      <c r="A48" s="69" t="s">
        <v>164</v>
      </c>
      <c r="B48" s="69" t="s">
        <v>153</v>
      </c>
      <c r="C48" s="69" t="s">
        <v>156</v>
      </c>
      <c r="D48" s="88" t="s">
        <v>154</v>
      </c>
      <c r="E48" s="83"/>
      <c r="F48" s="83"/>
      <c r="G48" s="71">
        <f t="shared" si="0"/>
        <v>3605814</v>
      </c>
      <c r="H48" s="72">
        <f>3525814+80000</f>
        <v>3605814</v>
      </c>
      <c r="I48" s="72"/>
      <c r="J48" s="72"/>
      <c r="K48" s="85"/>
      <c r="L48" s="43"/>
      <c r="T48" s="165"/>
    </row>
    <row r="49" spans="1:20" s="3" customFormat="1" ht="93.75" x14ac:dyDescent="0.3">
      <c r="A49" s="69" t="s">
        <v>274</v>
      </c>
      <c r="B49" s="69" t="s">
        <v>275</v>
      </c>
      <c r="C49" s="69" t="s">
        <v>278</v>
      </c>
      <c r="D49" s="88" t="s">
        <v>277</v>
      </c>
      <c r="E49" s="83"/>
      <c r="F49" s="83"/>
      <c r="G49" s="71">
        <f t="shared" si="0"/>
        <v>1011342</v>
      </c>
      <c r="H49" s="89"/>
      <c r="I49" s="72">
        <v>1011342</v>
      </c>
      <c r="J49" s="72">
        <v>1011342</v>
      </c>
      <c r="K49" s="85"/>
      <c r="L49" s="43"/>
      <c r="T49" s="165"/>
    </row>
    <row r="50" spans="1:20" s="5" customFormat="1" ht="75.75" customHeight="1" x14ac:dyDescent="0.2">
      <c r="A50" s="58"/>
      <c r="B50" s="58"/>
      <c r="C50" s="58"/>
      <c r="D50" s="90"/>
      <c r="E50" s="60" t="s">
        <v>235</v>
      </c>
      <c r="F50" s="60" t="s">
        <v>314</v>
      </c>
      <c r="G50" s="61">
        <f>H50+I50</f>
        <v>944817</v>
      </c>
      <c r="H50" s="40">
        <f>H52+H59</f>
        <v>944817</v>
      </c>
      <c r="I50" s="40">
        <f t="shared" ref="I50:J50" si="11">I52+I58</f>
        <v>0</v>
      </c>
      <c r="J50" s="40">
        <f t="shared" si="11"/>
        <v>0</v>
      </c>
      <c r="K50" s="62"/>
      <c r="L50" s="63"/>
      <c r="M50" s="147">
        <v>37</v>
      </c>
      <c r="T50" s="165">
        <v>6</v>
      </c>
    </row>
    <row r="51" spans="1:20" s="5" customFormat="1" ht="27" customHeight="1" x14ac:dyDescent="0.2">
      <c r="A51" s="58"/>
      <c r="B51" s="58"/>
      <c r="C51" s="58"/>
      <c r="D51" s="90"/>
      <c r="E51" s="83" t="s">
        <v>3</v>
      </c>
      <c r="F51" s="60"/>
      <c r="G51" s="61"/>
      <c r="H51" s="40"/>
      <c r="I51" s="40"/>
      <c r="J51" s="40"/>
      <c r="K51" s="62"/>
      <c r="L51" s="63"/>
      <c r="M51" s="212"/>
      <c r="T51" s="165"/>
    </row>
    <row r="52" spans="1:20" s="5" customFormat="1" ht="53.65" customHeight="1" x14ac:dyDescent="0.2">
      <c r="A52" s="67" t="s">
        <v>61</v>
      </c>
      <c r="B52" s="67"/>
      <c r="C52" s="67"/>
      <c r="D52" s="68" t="s">
        <v>32</v>
      </c>
      <c r="E52" s="60"/>
      <c r="F52" s="60"/>
      <c r="G52" s="61">
        <f t="shared" si="0"/>
        <v>543500</v>
      </c>
      <c r="H52" s="40">
        <f>H53</f>
        <v>543500</v>
      </c>
      <c r="I52" s="40">
        <f t="shared" ref="I52:J52" si="12">I53</f>
        <v>0</v>
      </c>
      <c r="J52" s="40">
        <f t="shared" si="12"/>
        <v>0</v>
      </c>
      <c r="K52" s="62"/>
      <c r="L52" s="63"/>
      <c r="T52" s="165"/>
    </row>
    <row r="53" spans="1:20" s="5" customFormat="1" ht="39.75" customHeight="1" x14ac:dyDescent="0.2">
      <c r="A53" s="67" t="s">
        <v>60</v>
      </c>
      <c r="B53" s="67"/>
      <c r="C53" s="67"/>
      <c r="D53" s="68" t="s">
        <v>32</v>
      </c>
      <c r="E53" s="60"/>
      <c r="F53" s="60"/>
      <c r="G53" s="61">
        <f>H53+I53</f>
        <v>543500</v>
      </c>
      <c r="H53" s="40">
        <f>H54+H55+H57</f>
        <v>543500</v>
      </c>
      <c r="I53" s="40">
        <f t="shared" ref="I53:J53" si="13">I54+I55+I57</f>
        <v>0</v>
      </c>
      <c r="J53" s="40">
        <f t="shared" si="13"/>
        <v>0</v>
      </c>
      <c r="K53" s="62"/>
      <c r="L53" s="63"/>
      <c r="T53" s="165"/>
    </row>
    <row r="54" spans="1:20" s="5" customFormat="1" x14ac:dyDescent="0.3">
      <c r="A54" s="69" t="s">
        <v>64</v>
      </c>
      <c r="B54" s="69" t="s">
        <v>65</v>
      </c>
      <c r="C54" s="69" t="s">
        <v>66</v>
      </c>
      <c r="D54" s="84" t="s">
        <v>67</v>
      </c>
      <c r="E54" s="60"/>
      <c r="F54" s="60"/>
      <c r="G54" s="71">
        <f t="shared" si="0"/>
        <v>462600</v>
      </c>
      <c r="H54" s="72">
        <f>46200+416400</f>
        <v>462600</v>
      </c>
      <c r="I54" s="40"/>
      <c r="J54" s="40"/>
      <c r="K54" s="62"/>
      <c r="L54" s="63"/>
      <c r="M54" s="230" t="s">
        <v>298</v>
      </c>
      <c r="T54" s="165"/>
    </row>
    <row r="55" spans="1:20" s="37" customFormat="1" hidden="1" x14ac:dyDescent="0.3">
      <c r="A55" s="117" t="s">
        <v>181</v>
      </c>
      <c r="B55" s="117" t="s">
        <v>182</v>
      </c>
      <c r="C55" s="117" t="s">
        <v>183</v>
      </c>
      <c r="D55" s="129" t="s">
        <v>184</v>
      </c>
      <c r="E55" s="120"/>
      <c r="F55" s="120"/>
      <c r="G55" s="130">
        <f t="shared" si="0"/>
        <v>0</v>
      </c>
      <c r="H55" s="128"/>
      <c r="I55" s="121"/>
      <c r="J55" s="121"/>
      <c r="K55" s="122"/>
      <c r="L55" s="35"/>
      <c r="T55" s="174"/>
    </row>
    <row r="56" spans="1:20" s="37" customFormat="1" hidden="1" x14ac:dyDescent="0.2">
      <c r="A56" s="117" t="s">
        <v>193</v>
      </c>
      <c r="B56" s="117" t="s">
        <v>194</v>
      </c>
      <c r="C56" s="118" t="s">
        <v>5</v>
      </c>
      <c r="D56" s="137" t="s">
        <v>195</v>
      </c>
      <c r="E56" s="120"/>
      <c r="F56" s="120"/>
      <c r="G56" s="130">
        <f t="shared" si="0"/>
        <v>0</v>
      </c>
      <c r="H56" s="128"/>
      <c r="I56" s="121"/>
      <c r="J56" s="121"/>
      <c r="K56" s="122"/>
      <c r="L56" s="35"/>
      <c r="T56" s="174"/>
    </row>
    <row r="57" spans="1:20" s="5" customFormat="1" ht="33.6" customHeight="1" x14ac:dyDescent="0.2">
      <c r="A57" s="69" t="s">
        <v>117</v>
      </c>
      <c r="B57" s="69" t="s">
        <v>68</v>
      </c>
      <c r="C57" s="69" t="s">
        <v>4</v>
      </c>
      <c r="D57" s="80" t="s">
        <v>69</v>
      </c>
      <c r="E57" s="92"/>
      <c r="F57" s="92"/>
      <c r="G57" s="71">
        <f t="shared" si="0"/>
        <v>80900</v>
      </c>
      <c r="H57" s="72">
        <v>80900</v>
      </c>
      <c r="I57" s="72"/>
      <c r="J57" s="72"/>
      <c r="K57" s="62"/>
      <c r="L57" s="63"/>
      <c r="T57" s="165"/>
    </row>
    <row r="58" spans="1:20" s="37" customFormat="1" ht="75" hidden="1" x14ac:dyDescent="0.3">
      <c r="A58" s="117" t="s">
        <v>58</v>
      </c>
      <c r="B58" s="117" t="s">
        <v>59</v>
      </c>
      <c r="C58" s="117" t="s">
        <v>4</v>
      </c>
      <c r="D58" s="129" t="s">
        <v>113</v>
      </c>
      <c r="E58" s="229"/>
      <c r="F58" s="229"/>
      <c r="G58" s="132"/>
      <c r="H58" s="132"/>
      <c r="I58" s="132">
        <f t="shared" ref="H58:J59" si="14">I59</f>
        <v>0</v>
      </c>
      <c r="J58" s="132">
        <f t="shared" si="14"/>
        <v>0</v>
      </c>
      <c r="K58" s="122"/>
      <c r="L58" s="35"/>
      <c r="T58" s="174"/>
    </row>
    <row r="59" spans="1:20" s="5" customFormat="1" x14ac:dyDescent="0.2">
      <c r="A59" s="69" t="s">
        <v>93</v>
      </c>
      <c r="B59" s="69"/>
      <c r="C59" s="69"/>
      <c r="D59" s="94" t="s">
        <v>23</v>
      </c>
      <c r="E59" s="93"/>
      <c r="F59" s="93"/>
      <c r="G59" s="61">
        <f>G60</f>
        <v>401317</v>
      </c>
      <c r="H59" s="61">
        <f t="shared" si="14"/>
        <v>401317</v>
      </c>
      <c r="I59" s="61">
        <f t="shared" si="14"/>
        <v>0</v>
      </c>
      <c r="J59" s="61">
        <f t="shared" si="14"/>
        <v>0</v>
      </c>
      <c r="K59" s="62"/>
      <c r="L59" s="63"/>
      <c r="T59" s="165"/>
    </row>
    <row r="60" spans="1:20" s="5" customFormat="1" x14ac:dyDescent="0.2">
      <c r="A60" s="69" t="s">
        <v>92</v>
      </c>
      <c r="B60" s="69"/>
      <c r="C60" s="69"/>
      <c r="D60" s="94" t="s">
        <v>23</v>
      </c>
      <c r="E60" s="93"/>
      <c r="F60" s="93"/>
      <c r="G60" s="61">
        <f>G61</f>
        <v>401317</v>
      </c>
      <c r="H60" s="61">
        <f t="shared" ref="H60:J60" si="15">H61</f>
        <v>401317</v>
      </c>
      <c r="I60" s="71">
        <f t="shared" si="15"/>
        <v>0</v>
      </c>
      <c r="J60" s="71">
        <f t="shared" si="15"/>
        <v>0</v>
      </c>
      <c r="K60" s="62"/>
      <c r="L60" s="63"/>
      <c r="T60" s="165"/>
    </row>
    <row r="61" spans="1:20" s="5" customFormat="1" x14ac:dyDescent="0.3">
      <c r="A61" s="69" t="s">
        <v>210</v>
      </c>
      <c r="B61" s="69" t="s">
        <v>65</v>
      </c>
      <c r="C61" s="69" t="s">
        <v>66</v>
      </c>
      <c r="D61" s="148" t="s">
        <v>263</v>
      </c>
      <c r="E61" s="93"/>
      <c r="F61" s="93"/>
      <c r="G61" s="71">
        <f>H61+I61</f>
        <v>401317</v>
      </c>
      <c r="H61" s="72">
        <f>9317+392000</f>
        <v>401317</v>
      </c>
      <c r="I61" s="72"/>
      <c r="J61" s="72"/>
      <c r="K61" s="62"/>
      <c r="L61" s="63"/>
      <c r="T61" s="165"/>
    </row>
    <row r="62" spans="1:20" s="5" customFormat="1" ht="47.25" customHeight="1" x14ac:dyDescent="0.2">
      <c r="A62" s="58"/>
      <c r="B62" s="58"/>
      <c r="C62" s="58"/>
      <c r="D62" s="59"/>
      <c r="E62" s="60" t="s">
        <v>293</v>
      </c>
      <c r="F62" s="60" t="s">
        <v>315</v>
      </c>
      <c r="G62" s="61">
        <f>H62+I62</f>
        <v>163675</v>
      </c>
      <c r="H62" s="40">
        <f>H64</f>
        <v>163675</v>
      </c>
      <c r="I62" s="40">
        <f t="shared" ref="I62:J62" si="16">I64</f>
        <v>0</v>
      </c>
      <c r="J62" s="40">
        <f t="shared" si="16"/>
        <v>0</v>
      </c>
      <c r="K62" s="62"/>
      <c r="L62" s="63"/>
      <c r="M62" s="147">
        <v>6</v>
      </c>
      <c r="T62" s="165">
        <v>7</v>
      </c>
    </row>
    <row r="63" spans="1:20" s="5" customFormat="1" ht="31.5" customHeight="1" x14ac:dyDescent="0.2">
      <c r="A63" s="64"/>
      <c r="B63" s="64"/>
      <c r="C63" s="64"/>
      <c r="D63" s="65"/>
      <c r="E63" s="66" t="s">
        <v>3</v>
      </c>
      <c r="F63" s="66"/>
      <c r="G63" s="61">
        <f t="shared" ref="G63:G72" si="17">H63+I63</f>
        <v>0</v>
      </c>
      <c r="H63" s="40"/>
      <c r="I63" s="40"/>
      <c r="J63" s="40"/>
      <c r="K63" s="62"/>
      <c r="L63" s="63"/>
      <c r="T63" s="165"/>
    </row>
    <row r="64" spans="1:20" s="5" customFormat="1" ht="39.4" customHeight="1" x14ac:dyDescent="0.2">
      <c r="A64" s="67" t="s">
        <v>207</v>
      </c>
      <c r="B64" s="67"/>
      <c r="C64" s="67"/>
      <c r="D64" s="68" t="s">
        <v>205</v>
      </c>
      <c r="E64" s="60"/>
      <c r="F64" s="60"/>
      <c r="G64" s="61">
        <f t="shared" si="17"/>
        <v>163675</v>
      </c>
      <c r="H64" s="40">
        <f>H65</f>
        <v>163675</v>
      </c>
      <c r="I64" s="40">
        <f>I65</f>
        <v>0</v>
      </c>
      <c r="J64" s="40">
        <f>J65</f>
        <v>0</v>
      </c>
      <c r="K64" s="62"/>
      <c r="L64" s="63"/>
      <c r="T64" s="165"/>
    </row>
    <row r="65" spans="1:20" s="5" customFormat="1" ht="40.9" customHeight="1" x14ac:dyDescent="0.2">
      <c r="A65" s="67" t="s">
        <v>206</v>
      </c>
      <c r="B65" s="67"/>
      <c r="C65" s="67"/>
      <c r="D65" s="68" t="s">
        <v>205</v>
      </c>
      <c r="E65" s="60"/>
      <c r="F65" s="60"/>
      <c r="G65" s="61">
        <f t="shared" si="17"/>
        <v>163675</v>
      </c>
      <c r="H65" s="40">
        <f>H66+H67</f>
        <v>163675</v>
      </c>
      <c r="I65" s="40">
        <f t="shared" ref="I65:J65" si="18">I66+I67</f>
        <v>0</v>
      </c>
      <c r="J65" s="40">
        <f t="shared" si="18"/>
        <v>0</v>
      </c>
      <c r="K65" s="62"/>
      <c r="L65" s="63"/>
      <c r="T65" s="165"/>
    </row>
    <row r="66" spans="1:20" s="5" customFormat="1" ht="39.4" customHeight="1" x14ac:dyDescent="0.3">
      <c r="A66" s="69" t="s">
        <v>204</v>
      </c>
      <c r="B66" s="69" t="s">
        <v>20</v>
      </c>
      <c r="C66" s="69" t="s">
        <v>9</v>
      </c>
      <c r="D66" s="70" t="s">
        <v>10</v>
      </c>
      <c r="E66" s="60"/>
      <c r="F66" s="60"/>
      <c r="G66" s="71">
        <f t="shared" si="17"/>
        <v>163675</v>
      </c>
      <c r="H66" s="72">
        <v>163675</v>
      </c>
      <c r="I66" s="40"/>
      <c r="J66" s="40"/>
      <c r="K66" s="62"/>
      <c r="L66" s="63"/>
      <c r="T66" s="165"/>
    </row>
    <row r="67" spans="1:20" s="37" customFormat="1" hidden="1" x14ac:dyDescent="0.3">
      <c r="A67" s="117" t="s">
        <v>208</v>
      </c>
      <c r="B67" s="117" t="s">
        <v>68</v>
      </c>
      <c r="C67" s="117" t="s">
        <v>4</v>
      </c>
      <c r="D67" s="134" t="s">
        <v>69</v>
      </c>
      <c r="E67" s="120"/>
      <c r="F67" s="120"/>
      <c r="G67" s="130">
        <f t="shared" si="17"/>
        <v>0</v>
      </c>
      <c r="H67" s="128"/>
      <c r="I67" s="121"/>
      <c r="J67" s="121"/>
      <c r="K67" s="122"/>
      <c r="L67" s="35"/>
      <c r="T67" s="174"/>
    </row>
    <row r="68" spans="1:20" s="5" customFormat="1" ht="54.75" customHeight="1" x14ac:dyDescent="0.2">
      <c r="A68" s="58"/>
      <c r="B68" s="58"/>
      <c r="C68" s="58"/>
      <c r="D68" s="90"/>
      <c r="E68" s="60" t="s">
        <v>279</v>
      </c>
      <c r="F68" s="60" t="s">
        <v>316</v>
      </c>
      <c r="G68" s="61">
        <f t="shared" si="17"/>
        <v>117000</v>
      </c>
      <c r="H68" s="61">
        <f>H70</f>
        <v>117000</v>
      </c>
      <c r="I68" s="40">
        <f>I70</f>
        <v>0</v>
      </c>
      <c r="J68" s="40">
        <f>J70</f>
        <v>0</v>
      </c>
      <c r="K68" s="62"/>
      <c r="L68" s="63"/>
      <c r="M68" s="147">
        <v>7</v>
      </c>
      <c r="T68" s="165">
        <v>8</v>
      </c>
    </row>
    <row r="69" spans="1:20" s="5" customFormat="1" ht="28.5" customHeight="1" x14ac:dyDescent="0.2">
      <c r="A69" s="58"/>
      <c r="B69" s="58"/>
      <c r="C69" s="58"/>
      <c r="D69" s="90"/>
      <c r="E69" s="66" t="s">
        <v>3</v>
      </c>
      <c r="F69" s="60"/>
      <c r="G69" s="61"/>
      <c r="H69" s="61"/>
      <c r="I69" s="40"/>
      <c r="J69" s="40"/>
      <c r="K69" s="62"/>
      <c r="L69" s="63"/>
      <c r="M69" s="212"/>
      <c r="T69" s="165"/>
    </row>
    <row r="70" spans="1:20" s="5" customFormat="1" ht="43.5" customHeight="1" x14ac:dyDescent="0.2">
      <c r="A70" s="67" t="s">
        <v>61</v>
      </c>
      <c r="B70" s="67"/>
      <c r="C70" s="67"/>
      <c r="D70" s="68" t="s">
        <v>32</v>
      </c>
      <c r="E70" s="60"/>
      <c r="F70" s="60"/>
      <c r="G70" s="61">
        <f t="shared" si="17"/>
        <v>117000</v>
      </c>
      <c r="H70" s="61">
        <f t="shared" ref="H70:J71" si="19">H71</f>
        <v>117000</v>
      </c>
      <c r="I70" s="40">
        <f t="shared" si="19"/>
        <v>0</v>
      </c>
      <c r="J70" s="40">
        <f t="shared" si="19"/>
        <v>0</v>
      </c>
      <c r="K70" s="62"/>
      <c r="L70" s="63"/>
      <c r="T70" s="165"/>
    </row>
    <row r="71" spans="1:20" s="5" customFormat="1" ht="39.75" customHeight="1" x14ac:dyDescent="0.2">
      <c r="A71" s="67" t="s">
        <v>60</v>
      </c>
      <c r="B71" s="67"/>
      <c r="C71" s="67"/>
      <c r="D71" s="68" t="s">
        <v>32</v>
      </c>
      <c r="E71" s="60"/>
      <c r="F71" s="60"/>
      <c r="G71" s="61">
        <f t="shared" si="17"/>
        <v>117000</v>
      </c>
      <c r="H71" s="61">
        <f t="shared" si="19"/>
        <v>117000</v>
      </c>
      <c r="I71" s="61">
        <f t="shared" si="19"/>
        <v>0</v>
      </c>
      <c r="J71" s="61">
        <f t="shared" si="19"/>
        <v>0</v>
      </c>
      <c r="K71" s="62"/>
      <c r="L71" s="63"/>
      <c r="T71" s="165"/>
    </row>
    <row r="72" spans="1:20" s="5" customFormat="1" ht="35.65" customHeight="1" x14ac:dyDescent="0.3">
      <c r="A72" s="69" t="s">
        <v>62</v>
      </c>
      <c r="B72" s="69" t="s">
        <v>4</v>
      </c>
      <c r="C72" s="69" t="s">
        <v>5</v>
      </c>
      <c r="D72" s="84" t="s">
        <v>63</v>
      </c>
      <c r="E72" s="60"/>
      <c r="F72" s="60"/>
      <c r="G72" s="71">
        <f t="shared" si="17"/>
        <v>117000</v>
      </c>
      <c r="H72" s="72">
        <v>117000</v>
      </c>
      <c r="I72" s="40"/>
      <c r="J72" s="40"/>
      <c r="K72" s="62"/>
      <c r="L72" s="63"/>
      <c r="T72" s="165"/>
    </row>
    <row r="73" spans="1:20" s="5" customFormat="1" ht="86.25" customHeight="1" x14ac:dyDescent="0.2">
      <c r="A73" s="58"/>
      <c r="B73" s="58"/>
      <c r="C73" s="58"/>
      <c r="D73" s="90"/>
      <c r="E73" s="60" t="s">
        <v>291</v>
      </c>
      <c r="F73" s="173" t="s">
        <v>305</v>
      </c>
      <c r="G73" s="61">
        <f t="shared" ref="G73:G101" si="20">H73+I73</f>
        <v>48554</v>
      </c>
      <c r="H73" s="40">
        <f>H75</f>
        <v>48554</v>
      </c>
      <c r="I73" s="40">
        <f>I75</f>
        <v>0</v>
      </c>
      <c r="J73" s="40">
        <f>J75</f>
        <v>0</v>
      </c>
      <c r="K73" s="62"/>
      <c r="L73" s="63"/>
      <c r="M73" s="147">
        <v>8</v>
      </c>
      <c r="T73" s="165">
        <v>9</v>
      </c>
    </row>
    <row r="74" spans="1:20" s="5" customFormat="1" ht="27.75" customHeight="1" x14ac:dyDescent="0.2">
      <c r="A74" s="58"/>
      <c r="B74" s="58"/>
      <c r="C74" s="58"/>
      <c r="D74" s="90"/>
      <c r="E74" s="66" t="s">
        <v>3</v>
      </c>
      <c r="F74" s="173"/>
      <c r="G74" s="61"/>
      <c r="H74" s="40"/>
      <c r="I74" s="40"/>
      <c r="J74" s="40"/>
      <c r="K74" s="62"/>
      <c r="L74" s="63"/>
      <c r="M74" s="212"/>
      <c r="T74" s="165"/>
    </row>
    <row r="75" spans="1:20" s="5" customFormat="1" ht="60.6" customHeight="1" x14ac:dyDescent="0.2">
      <c r="A75" s="67" t="s">
        <v>93</v>
      </c>
      <c r="B75" s="58"/>
      <c r="C75" s="58"/>
      <c r="D75" s="68" t="s">
        <v>23</v>
      </c>
      <c r="E75" s="83"/>
      <c r="F75" s="83"/>
      <c r="G75" s="61">
        <f t="shared" si="20"/>
        <v>48554</v>
      </c>
      <c r="H75" s="40">
        <f t="shared" ref="H75:J76" si="21">H76</f>
        <v>48554</v>
      </c>
      <c r="I75" s="40">
        <f t="shared" si="21"/>
        <v>0</v>
      </c>
      <c r="J75" s="40">
        <f t="shared" si="21"/>
        <v>0</v>
      </c>
      <c r="K75" s="62"/>
      <c r="L75" s="63"/>
      <c r="T75" s="165"/>
    </row>
    <row r="76" spans="1:20" s="5" customFormat="1" x14ac:dyDescent="0.2">
      <c r="A76" s="67" t="s">
        <v>92</v>
      </c>
      <c r="B76" s="58"/>
      <c r="C76" s="58"/>
      <c r="D76" s="68" t="s">
        <v>23</v>
      </c>
      <c r="E76" s="83"/>
      <c r="F76" s="83"/>
      <c r="G76" s="61">
        <f t="shared" si="20"/>
        <v>48554</v>
      </c>
      <c r="H76" s="40">
        <f t="shared" si="21"/>
        <v>48554</v>
      </c>
      <c r="I76" s="40">
        <f t="shared" si="21"/>
        <v>0</v>
      </c>
      <c r="J76" s="40">
        <f t="shared" si="21"/>
        <v>0</v>
      </c>
      <c r="K76" s="62"/>
      <c r="L76" s="63"/>
      <c r="T76" s="165"/>
    </row>
    <row r="77" spans="1:20" s="5" customFormat="1" ht="42.75" customHeight="1" x14ac:dyDescent="0.2">
      <c r="A77" s="69" t="s">
        <v>102</v>
      </c>
      <c r="B77" s="69" t="s">
        <v>103</v>
      </c>
      <c r="C77" s="69" t="s">
        <v>21</v>
      </c>
      <c r="D77" s="80" t="s">
        <v>22</v>
      </c>
      <c r="E77" s="83"/>
      <c r="F77" s="96"/>
      <c r="G77" s="71">
        <f t="shared" si="20"/>
        <v>48554</v>
      </c>
      <c r="H77" s="72">
        <v>48554</v>
      </c>
      <c r="I77" s="40"/>
      <c r="J77" s="40"/>
      <c r="K77" s="62"/>
      <c r="L77" s="63"/>
      <c r="T77" s="165"/>
    </row>
    <row r="78" spans="1:20" s="37" customFormat="1" ht="78" hidden="1" customHeight="1" x14ac:dyDescent="0.2">
      <c r="A78" s="141"/>
      <c r="B78" s="141"/>
      <c r="C78" s="141"/>
      <c r="D78" s="231"/>
      <c r="E78" s="232" t="s">
        <v>236</v>
      </c>
      <c r="F78" s="233" t="s">
        <v>243</v>
      </c>
      <c r="G78" s="132">
        <f t="shared" si="20"/>
        <v>0</v>
      </c>
      <c r="H78" s="121">
        <f>H83+H94+H79+H97</f>
        <v>0</v>
      </c>
      <c r="I78" s="121">
        <f>I83+I94+I79+I97</f>
        <v>0</v>
      </c>
      <c r="J78" s="121">
        <f>J83+J94+J79+J97</f>
        <v>0</v>
      </c>
      <c r="K78" s="122"/>
      <c r="L78" s="35"/>
      <c r="M78" s="178">
        <v>43</v>
      </c>
      <c r="T78" s="174">
        <v>10</v>
      </c>
    </row>
    <row r="79" spans="1:20" s="37" customFormat="1" ht="34.15" hidden="1" customHeight="1" x14ac:dyDescent="0.2">
      <c r="A79" s="190" t="s">
        <v>50</v>
      </c>
      <c r="B79" s="190"/>
      <c r="C79" s="190"/>
      <c r="D79" s="191" t="s">
        <v>24</v>
      </c>
      <c r="E79" s="192"/>
      <c r="F79" s="192"/>
      <c r="G79" s="188">
        <f t="shared" si="20"/>
        <v>0</v>
      </c>
      <c r="H79" s="189">
        <f>H80</f>
        <v>0</v>
      </c>
      <c r="I79" s="189">
        <f>I80</f>
        <v>0</v>
      </c>
      <c r="J79" s="189">
        <f>J80</f>
        <v>0</v>
      </c>
      <c r="K79" s="122"/>
      <c r="L79" s="35"/>
      <c r="T79" s="174"/>
    </row>
    <row r="80" spans="1:20" s="37" customFormat="1" ht="34.15" hidden="1" customHeight="1" x14ac:dyDescent="0.2">
      <c r="A80" s="190" t="s">
        <v>49</v>
      </c>
      <c r="B80" s="187"/>
      <c r="C80" s="187"/>
      <c r="D80" s="193" t="s">
        <v>24</v>
      </c>
      <c r="E80" s="192"/>
      <c r="F80" s="192"/>
      <c r="G80" s="188">
        <f t="shared" si="20"/>
        <v>0</v>
      </c>
      <c r="H80" s="189">
        <f>H81</f>
        <v>0</v>
      </c>
      <c r="I80" s="189">
        <f>I81+I82</f>
        <v>0</v>
      </c>
      <c r="J80" s="189">
        <f>J81+J82</f>
        <v>0</v>
      </c>
      <c r="K80" s="122"/>
      <c r="L80" s="35"/>
      <c r="T80" s="174"/>
    </row>
    <row r="81" spans="1:20" s="37" customFormat="1" ht="48.75" hidden="1" customHeight="1" x14ac:dyDescent="0.2">
      <c r="A81" s="194" t="s">
        <v>169</v>
      </c>
      <c r="B81" s="194" t="s">
        <v>168</v>
      </c>
      <c r="C81" s="194" t="s">
        <v>16</v>
      </c>
      <c r="D81" s="195" t="s">
        <v>167</v>
      </c>
      <c r="E81" s="192"/>
      <c r="F81" s="192"/>
      <c r="G81" s="188">
        <f t="shared" si="20"/>
        <v>0</v>
      </c>
      <c r="H81" s="189"/>
      <c r="I81" s="189"/>
      <c r="J81" s="189"/>
      <c r="K81" s="122"/>
      <c r="L81" s="35"/>
      <c r="T81" s="174"/>
    </row>
    <row r="82" spans="1:20" s="37" customFormat="1" ht="48.75" hidden="1" customHeight="1" x14ac:dyDescent="0.2">
      <c r="A82" s="194" t="s">
        <v>178</v>
      </c>
      <c r="B82" s="194" t="s">
        <v>179</v>
      </c>
      <c r="C82" s="194" t="s">
        <v>16</v>
      </c>
      <c r="D82" s="195" t="s">
        <v>167</v>
      </c>
      <c r="E82" s="192"/>
      <c r="F82" s="192"/>
      <c r="G82" s="188">
        <f t="shared" si="20"/>
        <v>0</v>
      </c>
      <c r="H82" s="189"/>
      <c r="I82" s="189"/>
      <c r="J82" s="189"/>
      <c r="K82" s="122"/>
      <c r="L82" s="35"/>
      <c r="T82" s="174"/>
    </row>
    <row r="83" spans="1:20" s="35" customFormat="1" ht="76.900000000000006" hidden="1" customHeight="1" x14ac:dyDescent="0.2">
      <c r="A83" s="123" t="s">
        <v>93</v>
      </c>
      <c r="B83" s="141"/>
      <c r="C83" s="141"/>
      <c r="D83" s="126" t="s">
        <v>23</v>
      </c>
      <c r="E83" s="127"/>
      <c r="F83" s="127"/>
      <c r="G83" s="132">
        <f t="shared" si="20"/>
        <v>0</v>
      </c>
      <c r="H83" s="121">
        <f>H84</f>
        <v>0</v>
      </c>
      <c r="I83" s="121">
        <f>I84</f>
        <v>0</v>
      </c>
      <c r="J83" s="121">
        <f>J84</f>
        <v>0</v>
      </c>
      <c r="K83" s="122"/>
      <c r="T83" s="179"/>
    </row>
    <row r="84" spans="1:20" s="35" customFormat="1" ht="70.5" hidden="1" customHeight="1" x14ac:dyDescent="0.2">
      <c r="A84" s="123" t="s">
        <v>92</v>
      </c>
      <c r="B84" s="141"/>
      <c r="C84" s="141"/>
      <c r="D84" s="126" t="s">
        <v>23</v>
      </c>
      <c r="E84" s="127"/>
      <c r="F84" s="127"/>
      <c r="G84" s="132">
        <f>H84+I84</f>
        <v>0</v>
      </c>
      <c r="H84" s="121">
        <f>H87+H86+H88+H89+H92+H93+H90+H85+H91</f>
        <v>0</v>
      </c>
      <c r="I84" s="121">
        <f>I87+I86+I88+I89+I92+I93+I90+I85+I91</f>
        <v>0</v>
      </c>
      <c r="J84" s="121">
        <f>J87+J86+J88+J89+J92+J93+J90+J85+J91</f>
        <v>0</v>
      </c>
      <c r="K84" s="122"/>
      <c r="T84" s="179"/>
    </row>
    <row r="85" spans="1:20" s="37" customFormat="1" hidden="1" x14ac:dyDescent="0.2">
      <c r="A85" s="194" t="s">
        <v>124</v>
      </c>
      <c r="B85" s="194" t="s">
        <v>72</v>
      </c>
      <c r="C85" s="194" t="s">
        <v>15</v>
      </c>
      <c r="D85" s="195" t="s">
        <v>73</v>
      </c>
      <c r="E85" s="192"/>
      <c r="F85" s="192"/>
      <c r="G85" s="188">
        <f t="shared" si="20"/>
        <v>0</v>
      </c>
      <c r="H85" s="189"/>
      <c r="I85" s="189">
        <f>414600-414600</f>
        <v>0</v>
      </c>
      <c r="J85" s="189">
        <f>414600-414600</f>
        <v>0</v>
      </c>
      <c r="K85" s="122"/>
      <c r="L85" s="35"/>
      <c r="T85" s="174"/>
    </row>
    <row r="86" spans="1:20" s="37" customFormat="1" hidden="1" x14ac:dyDescent="0.3">
      <c r="A86" s="194" t="s">
        <v>86</v>
      </c>
      <c r="B86" s="194" t="s">
        <v>40</v>
      </c>
      <c r="C86" s="194" t="s">
        <v>15</v>
      </c>
      <c r="D86" s="196" t="s">
        <v>70</v>
      </c>
      <c r="E86" s="192"/>
      <c r="F86" s="192"/>
      <c r="G86" s="188">
        <f t="shared" si="20"/>
        <v>0</v>
      </c>
      <c r="H86" s="197"/>
      <c r="I86" s="197"/>
      <c r="J86" s="197"/>
      <c r="K86" s="122"/>
      <c r="L86" s="35"/>
      <c r="T86" s="174"/>
    </row>
    <row r="87" spans="1:20" s="37" customFormat="1" ht="42" hidden="1" customHeight="1" x14ac:dyDescent="0.3">
      <c r="A87" s="117" t="s">
        <v>144</v>
      </c>
      <c r="B87" s="117" t="s">
        <v>145</v>
      </c>
      <c r="C87" s="117" t="s">
        <v>146</v>
      </c>
      <c r="D87" s="133" t="s">
        <v>155</v>
      </c>
      <c r="E87" s="127"/>
      <c r="F87" s="127"/>
      <c r="G87" s="130">
        <f t="shared" si="20"/>
        <v>0</v>
      </c>
      <c r="H87" s="128"/>
      <c r="I87" s="128"/>
      <c r="J87" s="128"/>
      <c r="K87" s="122"/>
      <c r="L87" s="35"/>
      <c r="T87" s="174"/>
    </row>
    <row r="88" spans="1:20" s="37" customFormat="1" hidden="1" x14ac:dyDescent="0.2">
      <c r="A88" s="194" t="s">
        <v>90</v>
      </c>
      <c r="B88" s="194" t="s">
        <v>81</v>
      </c>
      <c r="C88" s="194" t="s">
        <v>42</v>
      </c>
      <c r="D88" s="195" t="s">
        <v>82</v>
      </c>
      <c r="E88" s="192"/>
      <c r="F88" s="192"/>
      <c r="G88" s="198">
        <f t="shared" si="20"/>
        <v>0</v>
      </c>
      <c r="H88" s="197"/>
      <c r="I88" s="197"/>
      <c r="J88" s="197"/>
      <c r="K88" s="122"/>
      <c r="L88" s="35"/>
      <c r="T88" s="174"/>
    </row>
    <row r="89" spans="1:20" s="35" customFormat="1" hidden="1" x14ac:dyDescent="0.2">
      <c r="A89" s="194" t="s">
        <v>87</v>
      </c>
      <c r="B89" s="194" t="s">
        <v>88</v>
      </c>
      <c r="C89" s="194" t="s">
        <v>43</v>
      </c>
      <c r="D89" s="199" t="s">
        <v>89</v>
      </c>
      <c r="E89" s="192"/>
      <c r="F89" s="192"/>
      <c r="G89" s="198">
        <f t="shared" si="20"/>
        <v>0</v>
      </c>
      <c r="H89" s="197"/>
      <c r="I89" s="197"/>
      <c r="J89" s="197"/>
      <c r="K89" s="122"/>
      <c r="T89" s="179"/>
    </row>
    <row r="90" spans="1:20" s="181" customFormat="1" ht="62.65" hidden="1" customHeight="1" x14ac:dyDescent="0.2">
      <c r="A90" s="194" t="s">
        <v>185</v>
      </c>
      <c r="B90" s="194" t="s">
        <v>186</v>
      </c>
      <c r="C90" s="200" t="s">
        <v>4</v>
      </c>
      <c r="D90" s="201" t="s">
        <v>187</v>
      </c>
      <c r="E90" s="192"/>
      <c r="F90" s="192"/>
      <c r="G90" s="198">
        <f t="shared" si="20"/>
        <v>0</v>
      </c>
      <c r="H90" s="189"/>
      <c r="I90" s="189"/>
      <c r="J90" s="189"/>
      <c r="K90" s="180"/>
      <c r="L90" s="160"/>
      <c r="T90" s="174"/>
    </row>
    <row r="91" spans="1:20" s="37" customFormat="1" hidden="1" x14ac:dyDescent="0.2">
      <c r="A91" s="194" t="s">
        <v>87</v>
      </c>
      <c r="B91" s="194" t="s">
        <v>88</v>
      </c>
      <c r="C91" s="194" t="s">
        <v>43</v>
      </c>
      <c r="D91" s="199" t="s">
        <v>89</v>
      </c>
      <c r="E91" s="192"/>
      <c r="F91" s="192"/>
      <c r="G91" s="198">
        <f t="shared" si="20"/>
        <v>0</v>
      </c>
      <c r="H91" s="189"/>
      <c r="I91" s="189"/>
      <c r="J91" s="189"/>
      <c r="K91" s="122"/>
      <c r="L91" s="35"/>
      <c r="T91" s="174"/>
    </row>
    <row r="92" spans="1:20" s="37" customFormat="1" hidden="1" x14ac:dyDescent="0.2">
      <c r="A92" s="194" t="s">
        <v>104</v>
      </c>
      <c r="B92" s="202">
        <v>7370</v>
      </c>
      <c r="C92" s="194" t="s">
        <v>34</v>
      </c>
      <c r="D92" s="199" t="s">
        <v>71</v>
      </c>
      <c r="E92" s="192"/>
      <c r="F92" s="192"/>
      <c r="G92" s="198">
        <f t="shared" si="20"/>
        <v>0</v>
      </c>
      <c r="H92" s="189"/>
      <c r="I92" s="189"/>
      <c r="J92" s="189"/>
      <c r="K92" s="122"/>
      <c r="L92" s="35"/>
      <c r="T92" s="174"/>
    </row>
    <row r="93" spans="1:20" s="37" customFormat="1" hidden="1" x14ac:dyDescent="0.2">
      <c r="A93" s="194" t="s">
        <v>118</v>
      </c>
      <c r="B93" s="194" t="s">
        <v>119</v>
      </c>
      <c r="C93" s="194" t="s">
        <v>34</v>
      </c>
      <c r="D93" s="199" t="s">
        <v>120</v>
      </c>
      <c r="E93" s="192"/>
      <c r="F93" s="192"/>
      <c r="G93" s="198">
        <f t="shared" si="20"/>
        <v>0</v>
      </c>
      <c r="H93" s="189"/>
      <c r="I93" s="189"/>
      <c r="J93" s="189"/>
      <c r="K93" s="122"/>
      <c r="L93" s="35"/>
      <c r="T93" s="174"/>
    </row>
    <row r="94" spans="1:20" s="37" customFormat="1" hidden="1" x14ac:dyDescent="0.2">
      <c r="A94" s="203" t="s">
        <v>6</v>
      </c>
      <c r="B94" s="203"/>
      <c r="C94" s="203"/>
      <c r="D94" s="204" t="s">
        <v>36</v>
      </c>
      <c r="E94" s="192"/>
      <c r="F94" s="192"/>
      <c r="G94" s="198">
        <f t="shared" si="20"/>
        <v>0</v>
      </c>
      <c r="H94" s="189">
        <f t="shared" ref="H94:J95" si="22">H95</f>
        <v>0</v>
      </c>
      <c r="I94" s="189">
        <f t="shared" si="22"/>
        <v>0</v>
      </c>
      <c r="J94" s="189">
        <f t="shared" si="22"/>
        <v>0</v>
      </c>
      <c r="K94" s="122"/>
      <c r="L94" s="35"/>
      <c r="T94" s="174"/>
    </row>
    <row r="95" spans="1:20" s="37" customFormat="1" hidden="1" x14ac:dyDescent="0.2">
      <c r="A95" s="203" t="s">
        <v>7</v>
      </c>
      <c r="B95" s="203"/>
      <c r="C95" s="203"/>
      <c r="D95" s="204" t="s">
        <v>35</v>
      </c>
      <c r="E95" s="192"/>
      <c r="F95" s="192"/>
      <c r="G95" s="198">
        <f t="shared" si="20"/>
        <v>0</v>
      </c>
      <c r="H95" s="189">
        <f t="shared" si="22"/>
        <v>0</v>
      </c>
      <c r="I95" s="189">
        <f t="shared" si="22"/>
        <v>0</v>
      </c>
      <c r="J95" s="189">
        <f t="shared" si="22"/>
        <v>0</v>
      </c>
      <c r="K95" s="122"/>
      <c r="L95" s="35"/>
      <c r="T95" s="174"/>
    </row>
    <row r="96" spans="1:20" s="37" customFormat="1" hidden="1" x14ac:dyDescent="0.2">
      <c r="A96" s="194" t="s">
        <v>147</v>
      </c>
      <c r="B96" s="194" t="s">
        <v>148</v>
      </c>
      <c r="C96" s="194" t="s">
        <v>43</v>
      </c>
      <c r="D96" s="199" t="s">
        <v>149</v>
      </c>
      <c r="E96" s="192"/>
      <c r="F96" s="192"/>
      <c r="G96" s="198">
        <f t="shared" si="20"/>
        <v>0</v>
      </c>
      <c r="H96" s="189"/>
      <c r="I96" s="189"/>
      <c r="J96" s="189"/>
      <c r="K96" s="122"/>
      <c r="L96" s="35"/>
      <c r="T96" s="174"/>
    </row>
    <row r="97" spans="1:20" s="37" customFormat="1" hidden="1" x14ac:dyDescent="0.2">
      <c r="A97" s="190" t="s">
        <v>50</v>
      </c>
      <c r="B97" s="194"/>
      <c r="C97" s="194"/>
      <c r="D97" s="193" t="s">
        <v>24</v>
      </c>
      <c r="E97" s="192"/>
      <c r="F97" s="192"/>
      <c r="G97" s="198">
        <f t="shared" si="20"/>
        <v>0</v>
      </c>
      <c r="H97" s="189">
        <f>H98</f>
        <v>0</v>
      </c>
      <c r="I97" s="189">
        <f>I98</f>
        <v>0</v>
      </c>
      <c r="J97" s="189">
        <f>J98</f>
        <v>0</v>
      </c>
      <c r="K97" s="122"/>
      <c r="L97" s="35"/>
      <c r="T97" s="174"/>
    </row>
    <row r="98" spans="1:20" s="37" customFormat="1" hidden="1" x14ac:dyDescent="0.2">
      <c r="A98" s="190" t="s">
        <v>49</v>
      </c>
      <c r="B98" s="194"/>
      <c r="C98" s="194"/>
      <c r="D98" s="193" t="s">
        <v>24</v>
      </c>
      <c r="E98" s="192"/>
      <c r="F98" s="192"/>
      <c r="G98" s="198">
        <f t="shared" si="20"/>
        <v>0</v>
      </c>
      <c r="H98" s="189">
        <f>H100</f>
        <v>0</v>
      </c>
      <c r="I98" s="189">
        <f>I100+I99</f>
        <v>0</v>
      </c>
      <c r="J98" s="189">
        <f>J100+J99</f>
        <v>0</v>
      </c>
      <c r="K98" s="122"/>
      <c r="L98" s="35"/>
      <c r="T98" s="174"/>
    </row>
    <row r="99" spans="1:20" s="186" customFormat="1" hidden="1" x14ac:dyDescent="0.2">
      <c r="A99" s="187" t="s">
        <v>178</v>
      </c>
      <c r="B99" s="194" t="s">
        <v>179</v>
      </c>
      <c r="C99" s="194" t="s">
        <v>16</v>
      </c>
      <c r="D99" s="205" t="s">
        <v>180</v>
      </c>
      <c r="E99" s="206"/>
      <c r="F99" s="206"/>
      <c r="G99" s="198">
        <f t="shared" si="20"/>
        <v>0</v>
      </c>
      <c r="H99" s="197"/>
      <c r="I99" s="189"/>
      <c r="J99" s="189"/>
      <c r="K99" s="184"/>
      <c r="L99" s="185"/>
      <c r="T99" s="174"/>
    </row>
    <row r="100" spans="1:20" s="37" customFormat="1" ht="30.4" hidden="1" customHeight="1" x14ac:dyDescent="0.2">
      <c r="A100" s="194" t="s">
        <v>151</v>
      </c>
      <c r="B100" s="194" t="s">
        <v>150</v>
      </c>
      <c r="C100" s="194" t="s">
        <v>43</v>
      </c>
      <c r="D100" s="207" t="s">
        <v>152</v>
      </c>
      <c r="E100" s="192"/>
      <c r="F100" s="192"/>
      <c r="G100" s="198">
        <f t="shared" si="20"/>
        <v>0</v>
      </c>
      <c r="H100" s="189"/>
      <c r="I100" s="189"/>
      <c r="J100" s="189"/>
      <c r="K100" s="122"/>
      <c r="L100" s="35"/>
      <c r="T100" s="174"/>
    </row>
    <row r="101" spans="1:20" s="37" customFormat="1" ht="153.75" hidden="1" customHeight="1" x14ac:dyDescent="0.2">
      <c r="A101" s="194"/>
      <c r="B101" s="194"/>
      <c r="C101" s="194"/>
      <c r="D101" s="208" t="s">
        <v>209</v>
      </c>
      <c r="E101" s="192"/>
      <c r="F101" s="192"/>
      <c r="G101" s="209">
        <f t="shared" si="20"/>
        <v>0</v>
      </c>
      <c r="H101" s="210"/>
      <c r="I101" s="211"/>
      <c r="J101" s="211"/>
      <c r="K101" s="122"/>
      <c r="L101" s="35"/>
      <c r="T101" s="174"/>
    </row>
    <row r="102" spans="1:20" s="5" customFormat="1" ht="96.75" customHeight="1" x14ac:dyDescent="0.2">
      <c r="A102" s="58"/>
      <c r="B102" s="58"/>
      <c r="C102" s="58"/>
      <c r="D102" s="90"/>
      <c r="E102" s="60" t="s">
        <v>201</v>
      </c>
      <c r="F102" s="173" t="s">
        <v>304</v>
      </c>
      <c r="G102" s="61">
        <f>H102+I102</f>
        <v>29970617</v>
      </c>
      <c r="H102" s="40">
        <f>H104</f>
        <v>29925037</v>
      </c>
      <c r="I102" s="40">
        <f t="shared" ref="I102:J102" si="23">I104</f>
        <v>45580</v>
      </c>
      <c r="J102" s="40">
        <f t="shared" si="23"/>
        <v>0</v>
      </c>
      <c r="K102" s="62"/>
      <c r="L102" s="63"/>
      <c r="M102" s="147">
        <v>29</v>
      </c>
      <c r="T102" s="165">
        <v>11</v>
      </c>
    </row>
    <row r="103" spans="1:20" s="5" customFormat="1" ht="23.25" customHeight="1" x14ac:dyDescent="0.2">
      <c r="A103" s="58"/>
      <c r="B103" s="58"/>
      <c r="C103" s="58"/>
      <c r="D103" s="90"/>
      <c r="E103" s="83" t="s">
        <v>3</v>
      </c>
      <c r="F103" s="83"/>
      <c r="G103" s="61">
        <f>H103+I103</f>
        <v>0</v>
      </c>
      <c r="H103" s="40"/>
      <c r="I103" s="40"/>
      <c r="J103" s="40"/>
      <c r="K103" s="62"/>
      <c r="L103" s="63"/>
      <c r="T103" s="165"/>
    </row>
    <row r="104" spans="1:20" s="5" customFormat="1" x14ac:dyDescent="0.2">
      <c r="A104" s="67" t="s">
        <v>93</v>
      </c>
      <c r="B104" s="58"/>
      <c r="C104" s="58"/>
      <c r="D104" s="68" t="s">
        <v>23</v>
      </c>
      <c r="E104" s="83"/>
      <c r="F104" s="83"/>
      <c r="G104" s="61">
        <f t="shared" ref="G104:G151" si="24">H104+I104</f>
        <v>29970617</v>
      </c>
      <c r="H104" s="40">
        <f>H105</f>
        <v>29925037</v>
      </c>
      <c r="I104" s="40">
        <f>I105</f>
        <v>45580</v>
      </c>
      <c r="J104" s="40">
        <f>J105</f>
        <v>0</v>
      </c>
      <c r="K104" s="62"/>
      <c r="L104" s="63"/>
      <c r="T104" s="165"/>
    </row>
    <row r="105" spans="1:20" s="5" customFormat="1" x14ac:dyDescent="0.2">
      <c r="A105" s="67" t="s">
        <v>92</v>
      </c>
      <c r="B105" s="58"/>
      <c r="C105" s="58"/>
      <c r="D105" s="68" t="s">
        <v>23</v>
      </c>
      <c r="E105" s="83"/>
      <c r="F105" s="83"/>
      <c r="G105" s="61">
        <f>H105+I105</f>
        <v>29970617</v>
      </c>
      <c r="H105" s="40">
        <f>SUM(H106:H113)</f>
        <v>29925037</v>
      </c>
      <c r="I105" s="40">
        <f>SUM(I106:I113)</f>
        <v>45580</v>
      </c>
      <c r="J105" s="40">
        <f>SUM(J106:J113)</f>
        <v>0</v>
      </c>
      <c r="K105" s="62"/>
      <c r="L105" s="63"/>
      <c r="T105" s="165"/>
    </row>
    <row r="106" spans="1:20" s="5" customFormat="1" x14ac:dyDescent="0.2">
      <c r="A106" s="69" t="s">
        <v>159</v>
      </c>
      <c r="B106" s="69" t="s">
        <v>95</v>
      </c>
      <c r="C106" s="69" t="s">
        <v>13</v>
      </c>
      <c r="D106" s="80" t="s">
        <v>128</v>
      </c>
      <c r="E106" s="83"/>
      <c r="F106" s="83"/>
      <c r="G106" s="71">
        <f>H106+I106</f>
        <v>50000</v>
      </c>
      <c r="H106" s="72">
        <v>50000</v>
      </c>
      <c r="I106" s="40"/>
      <c r="J106" s="40"/>
      <c r="K106" s="62"/>
      <c r="L106" s="63"/>
      <c r="T106" s="165"/>
    </row>
    <row r="107" spans="1:20" s="37" customFormat="1" hidden="1" x14ac:dyDescent="0.3">
      <c r="A107" s="117" t="s">
        <v>260</v>
      </c>
      <c r="B107" s="117" t="s">
        <v>261</v>
      </c>
      <c r="C107" s="117" t="s">
        <v>15</v>
      </c>
      <c r="D107" s="133" t="s">
        <v>262</v>
      </c>
      <c r="E107" s="127"/>
      <c r="F107" s="127"/>
      <c r="G107" s="130">
        <f t="shared" si="24"/>
        <v>0</v>
      </c>
      <c r="H107" s="121"/>
      <c r="I107" s="128"/>
      <c r="J107" s="128"/>
      <c r="K107" s="122"/>
      <c r="L107" s="35"/>
      <c r="T107" s="174"/>
    </row>
    <row r="108" spans="1:20" s="5" customFormat="1" x14ac:dyDescent="0.2">
      <c r="A108" s="69" t="s">
        <v>125</v>
      </c>
      <c r="B108" s="69" t="s">
        <v>126</v>
      </c>
      <c r="C108" s="69" t="s">
        <v>15</v>
      </c>
      <c r="D108" s="80" t="s">
        <v>127</v>
      </c>
      <c r="E108" s="83"/>
      <c r="F108" s="83"/>
      <c r="G108" s="71">
        <f t="shared" si="24"/>
        <v>351915</v>
      </c>
      <c r="H108" s="72">
        <v>351915</v>
      </c>
      <c r="I108" s="72"/>
      <c r="J108" s="72"/>
      <c r="K108" s="62"/>
      <c r="L108" s="63"/>
      <c r="T108" s="165"/>
    </row>
    <row r="109" spans="1:20" s="37" customFormat="1" ht="78.75" hidden="1" customHeight="1" x14ac:dyDescent="0.2">
      <c r="A109" s="117" t="s">
        <v>157</v>
      </c>
      <c r="B109" s="182">
        <v>6020</v>
      </c>
      <c r="C109" s="117" t="s">
        <v>15</v>
      </c>
      <c r="D109" s="137" t="s">
        <v>158</v>
      </c>
      <c r="E109" s="127"/>
      <c r="F109" s="127"/>
      <c r="G109" s="130">
        <f t="shared" si="24"/>
        <v>0</v>
      </c>
      <c r="H109" s="128"/>
      <c r="I109" s="128"/>
      <c r="J109" s="128"/>
      <c r="K109" s="122"/>
      <c r="L109" s="35"/>
      <c r="T109" s="174"/>
    </row>
    <row r="110" spans="1:20" s="5" customFormat="1" ht="41.45" customHeight="1" x14ac:dyDescent="0.3">
      <c r="A110" s="69" t="s">
        <v>86</v>
      </c>
      <c r="B110" s="69" t="s">
        <v>40</v>
      </c>
      <c r="C110" s="69" t="s">
        <v>15</v>
      </c>
      <c r="D110" s="81" t="s">
        <v>70</v>
      </c>
      <c r="E110" s="83"/>
      <c r="F110" s="83"/>
      <c r="G110" s="71">
        <f t="shared" si="24"/>
        <v>29523122</v>
      </c>
      <c r="H110" s="72">
        <v>29523122</v>
      </c>
      <c r="I110" s="72"/>
      <c r="J110" s="72"/>
      <c r="K110" s="62"/>
      <c r="L110" s="63"/>
      <c r="T110" s="165"/>
    </row>
    <row r="111" spans="1:20" s="37" customFormat="1" hidden="1" x14ac:dyDescent="0.2">
      <c r="A111" s="117" t="s">
        <v>161</v>
      </c>
      <c r="B111" s="117" t="s">
        <v>162</v>
      </c>
      <c r="C111" s="117" t="s">
        <v>43</v>
      </c>
      <c r="D111" s="145" t="s">
        <v>163</v>
      </c>
      <c r="E111" s="127"/>
      <c r="F111" s="127"/>
      <c r="G111" s="130">
        <f t="shared" si="24"/>
        <v>0</v>
      </c>
      <c r="H111" s="128"/>
      <c r="I111" s="128"/>
      <c r="J111" s="128"/>
      <c r="K111" s="122"/>
      <c r="L111" s="35"/>
      <c r="T111" s="174"/>
    </row>
    <row r="112" spans="1:20" s="37" customFormat="1" ht="60" hidden="1" customHeight="1" x14ac:dyDescent="0.2">
      <c r="A112" s="117" t="s">
        <v>121</v>
      </c>
      <c r="B112" s="117" t="s">
        <v>122</v>
      </c>
      <c r="C112" s="117" t="s">
        <v>38</v>
      </c>
      <c r="D112" s="145" t="s">
        <v>123</v>
      </c>
      <c r="E112" s="127"/>
      <c r="F112" s="127"/>
      <c r="G112" s="130">
        <f t="shared" si="24"/>
        <v>0</v>
      </c>
      <c r="H112" s="128"/>
      <c r="I112" s="128"/>
      <c r="J112" s="128"/>
      <c r="K112" s="122"/>
      <c r="L112" s="35"/>
      <c r="T112" s="174"/>
    </row>
    <row r="113" spans="1:20" s="5" customFormat="1" ht="153.75" customHeight="1" x14ac:dyDescent="0.2">
      <c r="A113" s="69" t="s">
        <v>143</v>
      </c>
      <c r="B113" s="69" t="s">
        <v>142</v>
      </c>
      <c r="C113" s="69" t="s">
        <v>34</v>
      </c>
      <c r="D113" s="73" t="s">
        <v>141</v>
      </c>
      <c r="E113" s="83"/>
      <c r="F113" s="83"/>
      <c r="G113" s="71">
        <f t="shared" si="24"/>
        <v>45580</v>
      </c>
      <c r="H113" s="72"/>
      <c r="I113" s="72">
        <v>45580</v>
      </c>
      <c r="J113" s="72"/>
      <c r="K113" s="62"/>
      <c r="L113" s="63"/>
      <c r="T113" s="165"/>
    </row>
    <row r="114" spans="1:20" s="5" customFormat="1" ht="105.6" customHeight="1" x14ac:dyDescent="0.2">
      <c r="A114" s="69"/>
      <c r="B114" s="69"/>
      <c r="C114" s="69"/>
      <c r="D114" s="73"/>
      <c r="E114" s="60" t="s">
        <v>292</v>
      </c>
      <c r="F114" s="60" t="s">
        <v>303</v>
      </c>
      <c r="G114" s="61">
        <f>H114</f>
        <v>17390700</v>
      </c>
      <c r="H114" s="40">
        <f>H115</f>
        <v>17390700</v>
      </c>
      <c r="I114" s="40">
        <f t="shared" ref="I114:J116" si="25">I115</f>
        <v>0</v>
      </c>
      <c r="J114" s="40">
        <f t="shared" si="25"/>
        <v>0</v>
      </c>
      <c r="K114" s="62"/>
      <c r="L114" s="63"/>
      <c r="M114" s="147">
        <v>44</v>
      </c>
      <c r="T114" s="165">
        <v>12</v>
      </c>
    </row>
    <row r="115" spans="1:20" s="31" customFormat="1" ht="60.4" customHeight="1" x14ac:dyDescent="0.2">
      <c r="A115" s="67" t="s">
        <v>93</v>
      </c>
      <c r="B115" s="58"/>
      <c r="C115" s="58"/>
      <c r="D115" s="68" t="s">
        <v>23</v>
      </c>
      <c r="E115" s="83"/>
      <c r="F115" s="83"/>
      <c r="G115" s="61">
        <f>H115</f>
        <v>17390700</v>
      </c>
      <c r="H115" s="40">
        <f>H116</f>
        <v>17390700</v>
      </c>
      <c r="I115" s="40">
        <f t="shared" si="25"/>
        <v>0</v>
      </c>
      <c r="J115" s="40">
        <f t="shared" si="25"/>
        <v>0</v>
      </c>
      <c r="K115" s="62"/>
      <c r="L115" s="63"/>
      <c r="T115" s="166"/>
    </row>
    <row r="116" spans="1:20" s="31" customFormat="1" ht="60.4" customHeight="1" x14ac:dyDescent="0.2">
      <c r="A116" s="67" t="s">
        <v>92</v>
      </c>
      <c r="B116" s="58"/>
      <c r="C116" s="58"/>
      <c r="D116" s="68" t="s">
        <v>23</v>
      </c>
      <c r="E116" s="83"/>
      <c r="F116" s="83"/>
      <c r="G116" s="61">
        <f>H116</f>
        <v>17390700</v>
      </c>
      <c r="H116" s="40">
        <f>H117</f>
        <v>17390700</v>
      </c>
      <c r="I116" s="40">
        <f t="shared" si="25"/>
        <v>0</v>
      </c>
      <c r="J116" s="40">
        <f t="shared" si="25"/>
        <v>0</v>
      </c>
      <c r="K116" s="62"/>
      <c r="L116" s="63"/>
      <c r="T116" s="166"/>
    </row>
    <row r="117" spans="1:20" s="31" customFormat="1" ht="131.25" x14ac:dyDescent="0.3">
      <c r="A117" s="69" t="s">
        <v>196</v>
      </c>
      <c r="B117" s="69" t="s">
        <v>197</v>
      </c>
      <c r="C117" s="69" t="s">
        <v>146</v>
      </c>
      <c r="D117" s="81" t="s">
        <v>198</v>
      </c>
      <c r="E117" s="83"/>
      <c r="F117" s="83"/>
      <c r="G117" s="71">
        <f>H117</f>
        <v>17390700</v>
      </c>
      <c r="H117" s="72">
        <v>17390700</v>
      </c>
      <c r="I117" s="72"/>
      <c r="J117" s="72"/>
      <c r="K117" s="62"/>
      <c r="L117" s="63"/>
      <c r="T117" s="166"/>
    </row>
    <row r="118" spans="1:20" s="5" customFormat="1" ht="84.75" customHeight="1" x14ac:dyDescent="0.2">
      <c r="A118" s="58"/>
      <c r="B118" s="58"/>
      <c r="C118" s="58"/>
      <c r="D118" s="99"/>
      <c r="E118" s="60" t="s">
        <v>299</v>
      </c>
      <c r="F118" s="60" t="s">
        <v>300</v>
      </c>
      <c r="G118" s="61">
        <f t="shared" si="24"/>
        <v>2083545</v>
      </c>
      <c r="H118" s="40">
        <f>H120+H123</f>
        <v>2083545</v>
      </c>
      <c r="I118" s="40">
        <f>I120+I123</f>
        <v>0</v>
      </c>
      <c r="J118" s="40">
        <f>J120+J123</f>
        <v>0</v>
      </c>
      <c r="K118" s="62"/>
      <c r="L118" s="63"/>
      <c r="M118" s="147">
        <v>11</v>
      </c>
      <c r="T118" s="165">
        <v>13</v>
      </c>
    </row>
    <row r="119" spans="1:20" s="5" customFormat="1" ht="21.75" customHeight="1" x14ac:dyDescent="0.2">
      <c r="A119" s="58"/>
      <c r="B119" s="58"/>
      <c r="C119" s="58"/>
      <c r="D119" s="99"/>
      <c r="E119" s="83" t="s">
        <v>3</v>
      </c>
      <c r="F119" s="83"/>
      <c r="G119" s="61">
        <f t="shared" si="24"/>
        <v>0</v>
      </c>
      <c r="H119" s="40"/>
      <c r="I119" s="40"/>
      <c r="J119" s="40"/>
      <c r="K119" s="62"/>
      <c r="L119" s="63"/>
      <c r="T119" s="165"/>
    </row>
    <row r="120" spans="1:20" ht="23.1" customHeight="1" x14ac:dyDescent="0.2">
      <c r="A120" s="67" t="s">
        <v>50</v>
      </c>
      <c r="B120" s="58"/>
      <c r="C120" s="58"/>
      <c r="D120" s="79" t="s">
        <v>24</v>
      </c>
      <c r="E120" s="66"/>
      <c r="F120" s="66"/>
      <c r="G120" s="61">
        <f t="shared" si="24"/>
        <v>403545</v>
      </c>
      <c r="H120" s="40">
        <f t="shared" ref="H120:J121" si="26">H121</f>
        <v>403545</v>
      </c>
      <c r="I120" s="40">
        <f t="shared" si="26"/>
        <v>0</v>
      </c>
      <c r="J120" s="40">
        <f t="shared" si="26"/>
        <v>0</v>
      </c>
      <c r="K120" s="46"/>
      <c r="L120" s="46"/>
    </row>
    <row r="121" spans="1:20" ht="23.45" customHeight="1" x14ac:dyDescent="0.2">
      <c r="A121" s="67" t="s">
        <v>49</v>
      </c>
      <c r="B121" s="58"/>
      <c r="C121" s="58"/>
      <c r="D121" s="79" t="s">
        <v>24</v>
      </c>
      <c r="E121" s="66"/>
      <c r="F121" s="66"/>
      <c r="G121" s="61">
        <f t="shared" si="24"/>
        <v>403545</v>
      </c>
      <c r="H121" s="40">
        <f t="shared" si="26"/>
        <v>403545</v>
      </c>
      <c r="I121" s="40">
        <f t="shared" si="26"/>
        <v>0</v>
      </c>
      <c r="J121" s="40">
        <f t="shared" si="26"/>
        <v>0</v>
      </c>
      <c r="K121" s="46"/>
      <c r="L121" s="46"/>
    </row>
    <row r="122" spans="1:20" ht="93.75" x14ac:dyDescent="0.2">
      <c r="A122" s="69" t="s">
        <v>74</v>
      </c>
      <c r="B122" s="69" t="s">
        <v>29</v>
      </c>
      <c r="C122" s="69" t="s">
        <v>9</v>
      </c>
      <c r="D122" s="98" t="s">
        <v>75</v>
      </c>
      <c r="E122" s="66"/>
      <c r="F122" s="66"/>
      <c r="G122" s="71">
        <f t="shared" si="24"/>
        <v>403545</v>
      </c>
      <c r="H122" s="72">
        <v>403545</v>
      </c>
      <c r="I122" s="40"/>
      <c r="J122" s="40"/>
      <c r="K122" s="46"/>
      <c r="L122" s="46"/>
    </row>
    <row r="123" spans="1:20" x14ac:dyDescent="0.2">
      <c r="A123" s="67" t="s">
        <v>46</v>
      </c>
      <c r="B123" s="67"/>
      <c r="C123" s="67"/>
      <c r="D123" s="68" t="s">
        <v>18</v>
      </c>
      <c r="E123" s="66"/>
      <c r="F123" s="66"/>
      <c r="G123" s="61">
        <f t="shared" si="24"/>
        <v>1680000</v>
      </c>
      <c r="H123" s="40">
        <f>H124</f>
        <v>1680000</v>
      </c>
      <c r="I123" s="40">
        <f>I124</f>
        <v>0</v>
      </c>
      <c r="J123" s="40">
        <f>J124</f>
        <v>0</v>
      </c>
      <c r="K123" s="46"/>
      <c r="L123" s="46"/>
    </row>
    <row r="124" spans="1:20" x14ac:dyDescent="0.2">
      <c r="A124" s="67" t="s">
        <v>45</v>
      </c>
      <c r="B124" s="67"/>
      <c r="C124" s="67"/>
      <c r="D124" s="68" t="s">
        <v>18</v>
      </c>
      <c r="E124" s="66"/>
      <c r="F124" s="66"/>
      <c r="G124" s="61">
        <f t="shared" si="24"/>
        <v>1680000</v>
      </c>
      <c r="H124" s="40">
        <f>H125</f>
        <v>1680000</v>
      </c>
      <c r="I124" s="40"/>
      <c r="J124" s="40"/>
      <c r="K124" s="46"/>
      <c r="L124" s="46"/>
    </row>
    <row r="125" spans="1:20" s="19" customFormat="1" ht="93.75" x14ac:dyDescent="0.2">
      <c r="A125" s="69" t="s">
        <v>140</v>
      </c>
      <c r="B125" s="69" t="s">
        <v>29</v>
      </c>
      <c r="C125" s="69" t="s">
        <v>9</v>
      </c>
      <c r="D125" s="98" t="s">
        <v>75</v>
      </c>
      <c r="E125" s="66"/>
      <c r="F125" s="66"/>
      <c r="G125" s="71">
        <f t="shared" si="24"/>
        <v>1680000</v>
      </c>
      <c r="H125" s="72">
        <v>1680000</v>
      </c>
      <c r="I125" s="72"/>
      <c r="J125" s="72"/>
      <c r="K125" s="46"/>
      <c r="L125" s="46"/>
      <c r="T125" s="166"/>
    </row>
    <row r="126" spans="1:20" ht="53.1" customHeight="1" x14ac:dyDescent="0.2">
      <c r="A126" s="58"/>
      <c r="B126" s="58"/>
      <c r="C126" s="58"/>
      <c r="D126" s="59"/>
      <c r="E126" s="60" t="s">
        <v>285</v>
      </c>
      <c r="F126" s="60" t="s">
        <v>217</v>
      </c>
      <c r="G126" s="61">
        <f t="shared" si="24"/>
        <v>326200</v>
      </c>
      <c r="H126" s="40">
        <f>H128</f>
        <v>326200</v>
      </c>
      <c r="I126" s="40">
        <f>I128</f>
        <v>0</v>
      </c>
      <c r="J126" s="40">
        <f>J128</f>
        <v>0</v>
      </c>
      <c r="K126" s="46"/>
      <c r="L126" s="46"/>
      <c r="M126" s="147">
        <v>12</v>
      </c>
      <c r="T126" s="165">
        <v>14</v>
      </c>
    </row>
    <row r="127" spans="1:20" ht="22.9" customHeight="1" x14ac:dyDescent="0.2">
      <c r="A127" s="58"/>
      <c r="B127" s="58"/>
      <c r="C127" s="58"/>
      <c r="D127" s="59"/>
      <c r="E127" s="66" t="s">
        <v>3</v>
      </c>
      <c r="F127" s="66"/>
      <c r="G127" s="61">
        <f t="shared" si="24"/>
        <v>0</v>
      </c>
      <c r="H127" s="40"/>
      <c r="I127" s="40"/>
      <c r="J127" s="40"/>
      <c r="K127" s="46"/>
      <c r="L127" s="46"/>
    </row>
    <row r="128" spans="1:20" s="5" customFormat="1" ht="25.5" customHeight="1" x14ac:dyDescent="0.2">
      <c r="A128" s="67" t="s">
        <v>6</v>
      </c>
      <c r="B128" s="67"/>
      <c r="C128" s="67"/>
      <c r="D128" s="68" t="s">
        <v>36</v>
      </c>
      <c r="E128" s="66"/>
      <c r="F128" s="66"/>
      <c r="G128" s="61">
        <f t="shared" si="24"/>
        <v>326200</v>
      </c>
      <c r="H128" s="40">
        <f t="shared" ref="H128:J128" si="27">H129</f>
        <v>326200</v>
      </c>
      <c r="I128" s="40">
        <f t="shared" si="27"/>
        <v>0</v>
      </c>
      <c r="J128" s="40">
        <f t="shared" si="27"/>
        <v>0</v>
      </c>
      <c r="K128" s="62"/>
      <c r="L128" s="63"/>
      <c r="T128" s="165"/>
    </row>
    <row r="129" spans="1:20" s="5" customFormat="1" ht="33.6" customHeight="1" x14ac:dyDescent="0.2">
      <c r="A129" s="67" t="s">
        <v>7</v>
      </c>
      <c r="B129" s="67"/>
      <c r="C129" s="67"/>
      <c r="D129" s="68" t="s">
        <v>35</v>
      </c>
      <c r="E129" s="66"/>
      <c r="F129" s="66"/>
      <c r="G129" s="61">
        <f t="shared" si="24"/>
        <v>326200</v>
      </c>
      <c r="H129" s="40">
        <f>H130+H131</f>
        <v>326200</v>
      </c>
      <c r="I129" s="40">
        <f t="shared" ref="I129:J129" si="28">I130+I131</f>
        <v>0</v>
      </c>
      <c r="J129" s="40">
        <f t="shared" si="28"/>
        <v>0</v>
      </c>
      <c r="K129" s="62"/>
      <c r="L129" s="63"/>
      <c r="T129" s="165"/>
    </row>
    <row r="130" spans="1:20" s="5" customFormat="1" ht="45.75" customHeight="1" x14ac:dyDescent="0.2">
      <c r="A130" s="69" t="s">
        <v>105</v>
      </c>
      <c r="B130" s="69" t="s">
        <v>106</v>
      </c>
      <c r="C130" s="69" t="s">
        <v>17</v>
      </c>
      <c r="D130" s="73" t="s">
        <v>160</v>
      </c>
      <c r="E130" s="66"/>
      <c r="F130" s="66"/>
      <c r="G130" s="71">
        <f t="shared" si="24"/>
        <v>326200</v>
      </c>
      <c r="H130" s="72">
        <v>326200</v>
      </c>
      <c r="I130" s="72"/>
      <c r="J130" s="72"/>
      <c r="K130" s="62"/>
      <c r="L130" s="63"/>
      <c r="T130" s="165"/>
    </row>
    <row r="131" spans="1:20" s="37" customFormat="1" ht="45.75" hidden="1" customHeight="1" x14ac:dyDescent="0.2">
      <c r="A131" s="117" t="s">
        <v>232</v>
      </c>
      <c r="B131" s="117" t="s">
        <v>228</v>
      </c>
      <c r="C131" s="117" t="s">
        <v>229</v>
      </c>
      <c r="D131" s="145" t="s">
        <v>230</v>
      </c>
      <c r="E131" s="164"/>
      <c r="F131" s="164"/>
      <c r="G131" s="130">
        <f t="shared" si="24"/>
        <v>0</v>
      </c>
      <c r="H131" s="128"/>
      <c r="I131" s="128"/>
      <c r="J131" s="128"/>
      <c r="K131" s="122"/>
      <c r="L131" s="35"/>
      <c r="T131" s="174"/>
    </row>
    <row r="132" spans="1:20" s="5" customFormat="1" ht="102" customHeight="1" x14ac:dyDescent="0.2">
      <c r="A132" s="58"/>
      <c r="B132" s="58"/>
      <c r="C132" s="58"/>
      <c r="D132" s="90"/>
      <c r="E132" s="60" t="s">
        <v>295</v>
      </c>
      <c r="F132" s="60" t="s">
        <v>286</v>
      </c>
      <c r="G132" s="61">
        <f>H132+I132</f>
        <v>45227</v>
      </c>
      <c r="H132" s="40">
        <f>H134</f>
        <v>45227</v>
      </c>
      <c r="I132" s="40">
        <f t="shared" ref="I132:J132" si="29">I134</f>
        <v>0</v>
      </c>
      <c r="J132" s="40">
        <f t="shared" si="29"/>
        <v>0</v>
      </c>
      <c r="K132" s="62"/>
      <c r="L132" s="63"/>
      <c r="M132" s="147">
        <v>23</v>
      </c>
      <c r="T132" s="165">
        <v>15</v>
      </c>
    </row>
    <row r="133" spans="1:20" s="5" customFormat="1" ht="27" customHeight="1" x14ac:dyDescent="0.2">
      <c r="A133" s="58"/>
      <c r="B133" s="58"/>
      <c r="C133" s="58"/>
      <c r="D133" s="90"/>
      <c r="E133" s="66" t="s">
        <v>3</v>
      </c>
      <c r="F133" s="60"/>
      <c r="G133" s="61"/>
      <c r="H133" s="40"/>
      <c r="I133" s="40"/>
      <c r="J133" s="40"/>
      <c r="K133" s="62"/>
      <c r="L133" s="63"/>
      <c r="M133" s="212"/>
      <c r="T133" s="165"/>
    </row>
    <row r="134" spans="1:20" s="5" customFormat="1" x14ac:dyDescent="0.2">
      <c r="A134" s="67" t="s">
        <v>26</v>
      </c>
      <c r="B134" s="67"/>
      <c r="C134" s="67"/>
      <c r="D134" s="68" t="s">
        <v>28</v>
      </c>
      <c r="E134" s="66"/>
      <c r="F134" s="66"/>
      <c r="G134" s="61">
        <f t="shared" si="24"/>
        <v>45227</v>
      </c>
      <c r="H134" s="40">
        <f t="shared" ref="H134:J135" si="30">H135</f>
        <v>45227</v>
      </c>
      <c r="I134" s="40">
        <f t="shared" si="30"/>
        <v>0</v>
      </c>
      <c r="J134" s="40">
        <f t="shared" si="30"/>
        <v>0</v>
      </c>
      <c r="K134" s="62"/>
      <c r="L134" s="63"/>
      <c r="T134" s="165"/>
    </row>
    <row r="135" spans="1:20" s="5" customFormat="1" ht="42.75" customHeight="1" x14ac:dyDescent="0.2">
      <c r="A135" s="67" t="s">
        <v>27</v>
      </c>
      <c r="B135" s="58"/>
      <c r="C135" s="58"/>
      <c r="D135" s="79" t="s">
        <v>28</v>
      </c>
      <c r="E135" s="66"/>
      <c r="F135" s="66"/>
      <c r="G135" s="61">
        <f t="shared" si="24"/>
        <v>45227</v>
      </c>
      <c r="H135" s="40">
        <f t="shared" si="30"/>
        <v>45227</v>
      </c>
      <c r="I135" s="40">
        <f t="shared" si="30"/>
        <v>0</v>
      </c>
      <c r="J135" s="40">
        <f t="shared" si="30"/>
        <v>0</v>
      </c>
      <c r="K135" s="62"/>
      <c r="L135" s="63"/>
      <c r="T135" s="165"/>
    </row>
    <row r="136" spans="1:20" s="7" customFormat="1" ht="57.6" customHeight="1" x14ac:dyDescent="0.3">
      <c r="A136" s="69" t="s">
        <v>76</v>
      </c>
      <c r="B136" s="69" t="s">
        <v>77</v>
      </c>
      <c r="C136" s="69" t="s">
        <v>9</v>
      </c>
      <c r="D136" s="81" t="s">
        <v>37</v>
      </c>
      <c r="E136" s="66"/>
      <c r="F136" s="66"/>
      <c r="G136" s="71">
        <f t="shared" si="24"/>
        <v>45227</v>
      </c>
      <c r="H136" s="72">
        <v>45227</v>
      </c>
      <c r="I136" s="72"/>
      <c r="J136" s="72"/>
      <c r="K136" s="100"/>
      <c r="L136" s="101"/>
      <c r="T136" s="165"/>
    </row>
    <row r="137" spans="1:20" s="5" customFormat="1" ht="124.5" customHeight="1" x14ac:dyDescent="0.2">
      <c r="A137" s="69"/>
      <c r="B137" s="69"/>
      <c r="C137" s="69"/>
      <c r="D137" s="73"/>
      <c r="E137" s="60" t="s">
        <v>294</v>
      </c>
      <c r="F137" s="60" t="s">
        <v>287</v>
      </c>
      <c r="G137" s="61">
        <f>H137+I137</f>
        <v>1681982</v>
      </c>
      <c r="H137" s="40">
        <f>H139</f>
        <v>1681982</v>
      </c>
      <c r="I137" s="40">
        <f>I139</f>
        <v>0</v>
      </c>
      <c r="J137" s="40">
        <f>J139</f>
        <v>0</v>
      </c>
      <c r="K137" s="62"/>
      <c r="L137" s="63"/>
      <c r="M137" s="147">
        <v>14</v>
      </c>
      <c r="T137" s="165">
        <v>16</v>
      </c>
    </row>
    <row r="138" spans="1:20" s="5" customFormat="1" ht="26.25" customHeight="1" x14ac:dyDescent="0.2">
      <c r="A138" s="69"/>
      <c r="B138" s="69"/>
      <c r="C138" s="69"/>
      <c r="D138" s="73"/>
      <c r="E138" s="66" t="s">
        <v>3</v>
      </c>
      <c r="F138" s="60"/>
      <c r="G138" s="61"/>
      <c r="H138" s="40"/>
      <c r="I138" s="40"/>
      <c r="J138" s="40"/>
      <c r="K138" s="62"/>
      <c r="L138" s="63"/>
      <c r="M138" s="212"/>
      <c r="T138" s="165"/>
    </row>
    <row r="139" spans="1:20" s="5" customFormat="1" ht="38.85" customHeight="1" x14ac:dyDescent="0.2">
      <c r="A139" s="67" t="s">
        <v>26</v>
      </c>
      <c r="B139" s="67"/>
      <c r="C139" s="67"/>
      <c r="D139" s="68" t="s">
        <v>28</v>
      </c>
      <c r="E139" s="60"/>
      <c r="F139" s="60"/>
      <c r="G139" s="61">
        <f>H139+I139</f>
        <v>1681982</v>
      </c>
      <c r="H139" s="40">
        <f t="shared" ref="H139:J140" si="31">H140</f>
        <v>1681982</v>
      </c>
      <c r="I139" s="40">
        <f t="shared" si="31"/>
        <v>0</v>
      </c>
      <c r="J139" s="40">
        <f t="shared" si="31"/>
        <v>0</v>
      </c>
      <c r="K139" s="62"/>
      <c r="L139" s="63"/>
      <c r="T139" s="165"/>
    </row>
    <row r="140" spans="1:20" s="5" customFormat="1" ht="43.5" customHeight="1" x14ac:dyDescent="0.2">
      <c r="A140" s="67" t="s">
        <v>27</v>
      </c>
      <c r="B140" s="58"/>
      <c r="C140" s="58"/>
      <c r="D140" s="79" t="s">
        <v>28</v>
      </c>
      <c r="E140" s="60"/>
      <c r="F140" s="60"/>
      <c r="G140" s="61">
        <f>H140+I140</f>
        <v>1681982</v>
      </c>
      <c r="H140" s="40">
        <f t="shared" si="31"/>
        <v>1681982</v>
      </c>
      <c r="I140" s="40">
        <f t="shared" si="31"/>
        <v>0</v>
      </c>
      <c r="J140" s="40">
        <f t="shared" si="31"/>
        <v>0</v>
      </c>
      <c r="K140" s="62"/>
      <c r="L140" s="63"/>
      <c r="T140" s="165"/>
    </row>
    <row r="141" spans="1:20" s="5" customFormat="1" ht="63.2" customHeight="1" x14ac:dyDescent="0.3">
      <c r="A141" s="69" t="s">
        <v>231</v>
      </c>
      <c r="B141" s="69" t="s">
        <v>19</v>
      </c>
      <c r="C141" s="69" t="s">
        <v>9</v>
      </c>
      <c r="D141" s="81" t="s">
        <v>246</v>
      </c>
      <c r="E141" s="60"/>
      <c r="F141" s="60"/>
      <c r="G141" s="71">
        <f>H141+I141</f>
        <v>1681982</v>
      </c>
      <c r="H141" s="72">
        <v>1681982</v>
      </c>
      <c r="I141" s="72"/>
      <c r="J141" s="72"/>
      <c r="K141" s="62"/>
      <c r="L141" s="63"/>
      <c r="T141" s="165"/>
    </row>
    <row r="142" spans="1:20" s="5" customFormat="1" ht="87.75" customHeight="1" x14ac:dyDescent="0.2">
      <c r="A142" s="58"/>
      <c r="B142" s="58"/>
      <c r="C142" s="58"/>
      <c r="D142" s="59"/>
      <c r="E142" s="60" t="s">
        <v>296</v>
      </c>
      <c r="F142" s="60" t="s">
        <v>310</v>
      </c>
      <c r="G142" s="61">
        <f>H142+I142</f>
        <v>1148270</v>
      </c>
      <c r="H142" s="40">
        <f>H144</f>
        <v>1148270</v>
      </c>
      <c r="I142" s="40">
        <f>I144</f>
        <v>0</v>
      </c>
      <c r="J142" s="40">
        <f>J144</f>
        <v>0</v>
      </c>
      <c r="K142" s="62"/>
      <c r="L142" s="63"/>
      <c r="M142" s="147">
        <v>15</v>
      </c>
      <c r="T142" s="165">
        <v>17</v>
      </c>
    </row>
    <row r="143" spans="1:20" s="5" customFormat="1" ht="29.25" customHeight="1" x14ac:dyDescent="0.2">
      <c r="A143" s="58"/>
      <c r="B143" s="58"/>
      <c r="C143" s="58"/>
      <c r="D143" s="59"/>
      <c r="E143" s="66" t="s">
        <v>3</v>
      </c>
      <c r="F143" s="60"/>
      <c r="G143" s="61"/>
      <c r="H143" s="40"/>
      <c r="I143" s="40"/>
      <c r="J143" s="40"/>
      <c r="K143" s="62"/>
      <c r="L143" s="63"/>
      <c r="M143" s="212"/>
      <c r="T143" s="165"/>
    </row>
    <row r="144" spans="1:20" s="5" customFormat="1" ht="54.75" customHeight="1" x14ac:dyDescent="0.2">
      <c r="A144" s="67" t="s">
        <v>26</v>
      </c>
      <c r="B144" s="67"/>
      <c r="C144" s="67"/>
      <c r="D144" s="68" t="s">
        <v>28</v>
      </c>
      <c r="E144" s="66"/>
      <c r="F144" s="66"/>
      <c r="G144" s="61">
        <f t="shared" si="24"/>
        <v>1148270</v>
      </c>
      <c r="H144" s="40">
        <f t="shared" ref="H144:J144" si="32">H145</f>
        <v>1148270</v>
      </c>
      <c r="I144" s="40">
        <f t="shared" si="32"/>
        <v>0</v>
      </c>
      <c r="J144" s="40">
        <f t="shared" si="32"/>
        <v>0</v>
      </c>
      <c r="K144" s="62"/>
      <c r="L144" s="63"/>
      <c r="T144" s="165"/>
    </row>
    <row r="145" spans="1:20" s="5" customFormat="1" x14ac:dyDescent="0.2">
      <c r="A145" s="67" t="s">
        <v>27</v>
      </c>
      <c r="B145" s="67"/>
      <c r="C145" s="67"/>
      <c r="D145" s="68" t="s">
        <v>28</v>
      </c>
      <c r="E145" s="66"/>
      <c r="F145" s="66"/>
      <c r="G145" s="61">
        <f t="shared" si="24"/>
        <v>1148270</v>
      </c>
      <c r="H145" s="40">
        <f>H146+H147+H148</f>
        <v>1148270</v>
      </c>
      <c r="I145" s="40">
        <f>I146+I147+I148</f>
        <v>0</v>
      </c>
      <c r="J145" s="40">
        <f>J146+J147+J148</f>
        <v>0</v>
      </c>
      <c r="K145" s="62"/>
      <c r="L145" s="63"/>
      <c r="T145" s="165"/>
    </row>
    <row r="146" spans="1:20" s="5" customFormat="1" x14ac:dyDescent="0.2">
      <c r="A146" s="69" t="s">
        <v>30</v>
      </c>
      <c r="B146" s="69" t="s">
        <v>31</v>
      </c>
      <c r="C146" s="69" t="s">
        <v>14</v>
      </c>
      <c r="D146" s="73" t="s">
        <v>78</v>
      </c>
      <c r="E146" s="66"/>
      <c r="F146" s="66"/>
      <c r="G146" s="71">
        <f t="shared" si="24"/>
        <v>314680</v>
      </c>
      <c r="H146" s="72">
        <v>314680</v>
      </c>
      <c r="I146" s="72"/>
      <c r="J146" s="72"/>
      <c r="K146" s="62"/>
      <c r="L146" s="63"/>
      <c r="T146" s="165"/>
    </row>
    <row r="147" spans="1:20" s="5" customFormat="1" x14ac:dyDescent="0.2">
      <c r="A147" s="69" t="s">
        <v>79</v>
      </c>
      <c r="B147" s="69" t="s">
        <v>39</v>
      </c>
      <c r="C147" s="69" t="s">
        <v>14</v>
      </c>
      <c r="D147" s="73" t="s">
        <v>80</v>
      </c>
      <c r="E147" s="66"/>
      <c r="F147" s="66"/>
      <c r="G147" s="71">
        <f t="shared" si="24"/>
        <v>270990</v>
      </c>
      <c r="H147" s="72">
        <v>270990</v>
      </c>
      <c r="I147" s="72"/>
      <c r="J147" s="72"/>
      <c r="K147" s="62"/>
      <c r="L147" s="63"/>
      <c r="T147" s="165"/>
    </row>
    <row r="148" spans="1:20" s="24" customFormat="1" ht="75" x14ac:dyDescent="0.2">
      <c r="A148" s="58" t="s">
        <v>237</v>
      </c>
      <c r="B148" s="58" t="s">
        <v>41</v>
      </c>
      <c r="C148" s="58" t="s">
        <v>14</v>
      </c>
      <c r="D148" s="59" t="s">
        <v>247</v>
      </c>
      <c r="E148" s="66"/>
      <c r="F148" s="66"/>
      <c r="G148" s="71">
        <f t="shared" si="24"/>
        <v>562600</v>
      </c>
      <c r="H148" s="72">
        <v>562600</v>
      </c>
      <c r="I148" s="40"/>
      <c r="J148" s="40"/>
      <c r="K148" s="62"/>
      <c r="L148" s="63"/>
      <c r="T148" s="167"/>
    </row>
    <row r="149" spans="1:20" s="5" customFormat="1" ht="54" customHeight="1" x14ac:dyDescent="0.2">
      <c r="A149" s="58"/>
      <c r="B149" s="58"/>
      <c r="C149" s="58"/>
      <c r="D149" s="59"/>
      <c r="E149" s="60" t="s">
        <v>216</v>
      </c>
      <c r="F149" s="177" t="s">
        <v>311</v>
      </c>
      <c r="G149" s="61">
        <f t="shared" si="24"/>
        <v>299600</v>
      </c>
      <c r="H149" s="40">
        <f>H151</f>
        <v>0</v>
      </c>
      <c r="I149" s="40">
        <f>I151</f>
        <v>299600</v>
      </c>
      <c r="J149" s="40">
        <f>J151</f>
        <v>0</v>
      </c>
      <c r="K149" s="62"/>
      <c r="L149" s="63"/>
      <c r="M149" s="147">
        <v>16</v>
      </c>
      <c r="T149" s="165">
        <v>18</v>
      </c>
    </row>
    <row r="150" spans="1:20" s="5" customFormat="1" ht="33" customHeight="1" x14ac:dyDescent="0.2">
      <c r="A150" s="58"/>
      <c r="B150" s="58"/>
      <c r="C150" s="58"/>
      <c r="D150" s="59"/>
      <c r="E150" s="66" t="s">
        <v>33</v>
      </c>
      <c r="F150" s="66"/>
      <c r="G150" s="61">
        <f t="shared" si="24"/>
        <v>0</v>
      </c>
      <c r="H150" s="40"/>
      <c r="I150" s="40"/>
      <c r="J150" s="40"/>
      <c r="K150" s="62"/>
      <c r="L150" s="63"/>
      <c r="T150" s="165"/>
    </row>
    <row r="151" spans="1:20" s="5" customFormat="1" ht="61.5" customHeight="1" x14ac:dyDescent="0.2">
      <c r="A151" s="67" t="s">
        <v>93</v>
      </c>
      <c r="B151" s="58"/>
      <c r="C151" s="58"/>
      <c r="D151" s="79" t="s">
        <v>23</v>
      </c>
      <c r="E151" s="66"/>
      <c r="F151" s="66"/>
      <c r="G151" s="61">
        <f t="shared" si="24"/>
        <v>299600</v>
      </c>
      <c r="H151" s="40">
        <f t="shared" ref="H151:J151" si="33">H152</f>
        <v>0</v>
      </c>
      <c r="I151" s="40">
        <f t="shared" si="33"/>
        <v>299600</v>
      </c>
      <c r="J151" s="40">
        <f t="shared" si="33"/>
        <v>0</v>
      </c>
      <c r="K151" s="62"/>
      <c r="L151" s="63"/>
      <c r="T151" s="165"/>
    </row>
    <row r="152" spans="1:20" s="5" customFormat="1" ht="62.65" customHeight="1" x14ac:dyDescent="0.2">
      <c r="A152" s="67" t="s">
        <v>92</v>
      </c>
      <c r="B152" s="58"/>
      <c r="C152" s="58"/>
      <c r="D152" s="79" t="s">
        <v>23</v>
      </c>
      <c r="E152" s="66"/>
      <c r="F152" s="66"/>
      <c r="G152" s="61">
        <f>H152+I152</f>
        <v>299600</v>
      </c>
      <c r="H152" s="40">
        <f>H153+H154</f>
        <v>0</v>
      </c>
      <c r="I152" s="40">
        <f>I153+I154+I155</f>
        <v>299600</v>
      </c>
      <c r="J152" s="40">
        <f>J153+J154+J155</f>
        <v>0</v>
      </c>
      <c r="K152" s="62"/>
      <c r="L152" s="63"/>
      <c r="T152" s="165"/>
    </row>
    <row r="153" spans="1:20" s="37" customFormat="1" ht="43.5" hidden="1" customHeight="1" x14ac:dyDescent="0.3">
      <c r="A153" s="117" t="s">
        <v>86</v>
      </c>
      <c r="B153" s="117" t="s">
        <v>40</v>
      </c>
      <c r="C153" s="117" t="s">
        <v>15</v>
      </c>
      <c r="D153" s="133" t="s">
        <v>70</v>
      </c>
      <c r="E153" s="164"/>
      <c r="F153" s="164"/>
      <c r="G153" s="130">
        <f t="shared" ref="G153:G154" si="34">H153+I153</f>
        <v>0</v>
      </c>
      <c r="H153" s="128"/>
      <c r="I153" s="128"/>
      <c r="J153" s="128"/>
      <c r="K153" s="122"/>
      <c r="L153" s="35"/>
      <c r="T153" s="174"/>
    </row>
    <row r="154" spans="1:20" s="37" customFormat="1" ht="24.6" hidden="1" customHeight="1" x14ac:dyDescent="0.2">
      <c r="A154" s="117" t="s">
        <v>212</v>
      </c>
      <c r="B154" s="117" t="s">
        <v>213</v>
      </c>
      <c r="C154" s="117" t="s">
        <v>214</v>
      </c>
      <c r="D154" s="143" t="s">
        <v>215</v>
      </c>
      <c r="E154" s="157"/>
      <c r="F154" s="157"/>
      <c r="G154" s="130">
        <f t="shared" si="34"/>
        <v>0</v>
      </c>
      <c r="H154" s="128"/>
      <c r="I154" s="128"/>
      <c r="J154" s="128"/>
      <c r="K154" s="122"/>
      <c r="L154" s="35"/>
      <c r="T154" s="174"/>
    </row>
    <row r="155" spans="1:20" s="31" customFormat="1" ht="39.4" customHeight="1" x14ac:dyDescent="0.2">
      <c r="A155" s="69" t="s">
        <v>112</v>
      </c>
      <c r="B155" s="69" t="s">
        <v>109</v>
      </c>
      <c r="C155" s="69" t="s">
        <v>110</v>
      </c>
      <c r="D155" s="97" t="s">
        <v>111</v>
      </c>
      <c r="E155" s="66"/>
      <c r="F155" s="66"/>
      <c r="G155" s="71">
        <f>H155+I155</f>
        <v>299600</v>
      </c>
      <c r="H155" s="40"/>
      <c r="I155" s="72">
        <v>299600</v>
      </c>
      <c r="J155" s="72"/>
      <c r="K155" s="62"/>
      <c r="L155" s="63"/>
      <c r="T155" s="166"/>
    </row>
    <row r="156" spans="1:20" s="35" customFormat="1" ht="114.75" hidden="1" customHeight="1" x14ac:dyDescent="0.2">
      <c r="A156" s="117"/>
      <c r="B156" s="117"/>
      <c r="C156" s="117"/>
      <c r="D156" s="214"/>
      <c r="E156" s="172" t="s">
        <v>241</v>
      </c>
      <c r="F156" s="172" t="s">
        <v>242</v>
      </c>
      <c r="G156" s="132">
        <f>H156+I156</f>
        <v>0</v>
      </c>
      <c r="H156" s="121">
        <f>H157+H161</f>
        <v>0</v>
      </c>
      <c r="I156" s="121">
        <f>I157+I161</f>
        <v>0</v>
      </c>
      <c r="J156" s="121">
        <f>J157+J161</f>
        <v>0</v>
      </c>
      <c r="K156" s="122"/>
      <c r="M156" s="178">
        <v>21</v>
      </c>
      <c r="T156" s="179">
        <v>19</v>
      </c>
    </row>
    <row r="157" spans="1:20" s="35" customFormat="1" ht="42.75" hidden="1" customHeight="1" x14ac:dyDescent="0.3">
      <c r="A157" s="135" t="s">
        <v>61</v>
      </c>
      <c r="B157" s="124"/>
      <c r="C157" s="136"/>
      <c r="D157" s="215" t="s">
        <v>32</v>
      </c>
      <c r="E157" s="120"/>
      <c r="F157" s="120"/>
      <c r="G157" s="132">
        <f t="shared" ref="G157:G160" si="35">H157+I157</f>
        <v>0</v>
      </c>
      <c r="H157" s="121">
        <f>H158</f>
        <v>0</v>
      </c>
      <c r="I157" s="121">
        <f t="shared" ref="I157:J157" si="36">I158</f>
        <v>0</v>
      </c>
      <c r="J157" s="121">
        <f t="shared" si="36"/>
        <v>0</v>
      </c>
      <c r="K157" s="122"/>
      <c r="T157" s="179"/>
    </row>
    <row r="158" spans="1:20" s="35" customFormat="1" ht="45" hidden="1" customHeight="1" x14ac:dyDescent="0.2">
      <c r="A158" s="123" t="s">
        <v>60</v>
      </c>
      <c r="B158" s="123"/>
      <c r="C158" s="123"/>
      <c r="D158" s="126" t="s">
        <v>32</v>
      </c>
      <c r="E158" s="127"/>
      <c r="F158" s="127"/>
      <c r="G158" s="128">
        <f>G160+G159</f>
        <v>0</v>
      </c>
      <c r="H158" s="128">
        <f t="shared" ref="H158:J158" si="37">H160+H159</f>
        <v>0</v>
      </c>
      <c r="I158" s="128">
        <f t="shared" si="37"/>
        <v>0</v>
      </c>
      <c r="J158" s="128">
        <f t="shared" si="37"/>
        <v>0</v>
      </c>
      <c r="K158" s="128" t="e">
        <f>#REF!+K159+K160</f>
        <v>#REF!</v>
      </c>
      <c r="L158" s="128" t="e">
        <f>#REF!+L159+L160</f>
        <v>#REF!</v>
      </c>
      <c r="T158" s="179"/>
    </row>
    <row r="159" spans="1:20" s="35" customFormat="1" hidden="1" x14ac:dyDescent="0.2">
      <c r="A159" s="194" t="s">
        <v>117</v>
      </c>
      <c r="B159" s="194" t="s">
        <v>68</v>
      </c>
      <c r="C159" s="194" t="s">
        <v>4</v>
      </c>
      <c r="D159" s="195" t="s">
        <v>69</v>
      </c>
      <c r="E159" s="127"/>
      <c r="F159" s="127"/>
      <c r="G159" s="130">
        <f>H159+I159</f>
        <v>0</v>
      </c>
      <c r="H159" s="128"/>
      <c r="I159" s="128"/>
      <c r="J159" s="128"/>
      <c r="K159" s="122"/>
      <c r="T159" s="179"/>
    </row>
    <row r="160" spans="1:20" s="35" customFormat="1" ht="75" hidden="1" x14ac:dyDescent="0.3">
      <c r="A160" s="117" t="s">
        <v>58</v>
      </c>
      <c r="B160" s="117" t="s">
        <v>59</v>
      </c>
      <c r="C160" s="117" t="s">
        <v>4</v>
      </c>
      <c r="D160" s="129" t="s">
        <v>113</v>
      </c>
      <c r="E160" s="120"/>
      <c r="F160" s="120"/>
      <c r="G160" s="130">
        <f t="shared" si="35"/>
        <v>0</v>
      </c>
      <c r="H160" s="128"/>
      <c r="I160" s="128"/>
      <c r="J160" s="128"/>
      <c r="K160" s="122"/>
      <c r="T160" s="179"/>
    </row>
    <row r="161" spans="1:20" s="35" customFormat="1" hidden="1" x14ac:dyDescent="0.3">
      <c r="A161" s="124" t="s">
        <v>93</v>
      </c>
      <c r="B161" s="117"/>
      <c r="C161" s="117"/>
      <c r="D161" s="131" t="s">
        <v>23</v>
      </c>
      <c r="E161" s="127"/>
      <c r="F161" s="127"/>
      <c r="G161" s="132">
        <f>G162</f>
        <v>0</v>
      </c>
      <c r="H161" s="128"/>
      <c r="I161" s="121">
        <f t="shared" ref="I161:J162" si="38">I162</f>
        <v>0</v>
      </c>
      <c r="J161" s="121">
        <f t="shared" si="38"/>
        <v>0</v>
      </c>
      <c r="K161" s="122"/>
      <c r="T161" s="166"/>
    </row>
    <row r="162" spans="1:20" s="35" customFormat="1" hidden="1" x14ac:dyDescent="0.3">
      <c r="A162" s="124" t="s">
        <v>92</v>
      </c>
      <c r="B162" s="117"/>
      <c r="C162" s="117"/>
      <c r="D162" s="131" t="s">
        <v>23</v>
      </c>
      <c r="E162" s="127"/>
      <c r="F162" s="127"/>
      <c r="G162" s="132">
        <f>G163</f>
        <v>0</v>
      </c>
      <c r="H162" s="128"/>
      <c r="I162" s="121">
        <f t="shared" si="38"/>
        <v>0</v>
      </c>
      <c r="J162" s="121">
        <f t="shared" si="38"/>
        <v>0</v>
      </c>
      <c r="K162" s="122"/>
      <c r="T162" s="166"/>
    </row>
    <row r="163" spans="1:20" s="35" customFormat="1" hidden="1" x14ac:dyDescent="0.3">
      <c r="A163" s="117" t="s">
        <v>86</v>
      </c>
      <c r="B163" s="117" t="s">
        <v>40</v>
      </c>
      <c r="C163" s="117" t="s">
        <v>15</v>
      </c>
      <c r="D163" s="133" t="s">
        <v>70</v>
      </c>
      <c r="E163" s="127"/>
      <c r="F163" s="127"/>
      <c r="G163" s="130">
        <f>H163+I163</f>
        <v>0</v>
      </c>
      <c r="H163" s="128"/>
      <c r="I163" s="128"/>
      <c r="J163" s="128"/>
      <c r="K163" s="122"/>
      <c r="T163" s="166"/>
    </row>
    <row r="164" spans="1:20" s="35" customFormat="1" ht="69" hidden="1" customHeight="1" x14ac:dyDescent="0.3">
      <c r="A164" s="117"/>
      <c r="B164" s="117"/>
      <c r="C164" s="117"/>
      <c r="D164" s="129"/>
      <c r="E164" s="216" t="s">
        <v>218</v>
      </c>
      <c r="F164" s="172" t="s">
        <v>254</v>
      </c>
      <c r="G164" s="132">
        <f>G165+G168</f>
        <v>0</v>
      </c>
      <c r="H164" s="121">
        <f>H165+H168</f>
        <v>0</v>
      </c>
      <c r="I164" s="121">
        <f t="shared" ref="I164:J164" si="39">I165+I168</f>
        <v>0</v>
      </c>
      <c r="J164" s="121">
        <f t="shared" si="39"/>
        <v>0</v>
      </c>
      <c r="K164" s="122"/>
      <c r="M164" s="178">
        <v>24</v>
      </c>
      <c r="T164" s="179">
        <v>20</v>
      </c>
    </row>
    <row r="165" spans="1:20" s="35" customFormat="1" hidden="1" x14ac:dyDescent="0.2">
      <c r="A165" s="124" t="s">
        <v>61</v>
      </c>
      <c r="B165" s="124"/>
      <c r="C165" s="124"/>
      <c r="D165" s="138" t="s">
        <v>32</v>
      </c>
      <c r="E165" s="120"/>
      <c r="F165" s="120"/>
      <c r="G165" s="132">
        <f>H165+I165</f>
        <v>0</v>
      </c>
      <c r="H165" s="121">
        <f t="shared" ref="H165:J166" si="40">H166</f>
        <v>0</v>
      </c>
      <c r="I165" s="121">
        <f t="shared" si="40"/>
        <v>0</v>
      </c>
      <c r="J165" s="121">
        <f t="shared" si="40"/>
        <v>0</v>
      </c>
      <c r="K165" s="122"/>
      <c r="T165" s="179"/>
    </row>
    <row r="166" spans="1:20" s="35" customFormat="1" hidden="1" x14ac:dyDescent="0.2">
      <c r="A166" s="123" t="s">
        <v>60</v>
      </c>
      <c r="B166" s="123"/>
      <c r="C166" s="123"/>
      <c r="D166" s="126" t="s">
        <v>32</v>
      </c>
      <c r="E166" s="120"/>
      <c r="F166" s="120"/>
      <c r="G166" s="132">
        <f>H166+I166</f>
        <v>0</v>
      </c>
      <c r="H166" s="121">
        <f t="shared" si="40"/>
        <v>0</v>
      </c>
      <c r="I166" s="121">
        <f t="shared" si="40"/>
        <v>0</v>
      </c>
      <c r="J166" s="121">
        <f t="shared" si="40"/>
        <v>0</v>
      </c>
      <c r="K166" s="122"/>
      <c r="T166" s="179"/>
    </row>
    <row r="167" spans="1:20" s="35" customFormat="1" ht="24" hidden="1" customHeight="1" x14ac:dyDescent="0.2">
      <c r="A167" s="217" t="s">
        <v>165</v>
      </c>
      <c r="B167" s="117" t="s">
        <v>68</v>
      </c>
      <c r="C167" s="117" t="s">
        <v>4</v>
      </c>
      <c r="D167" s="137" t="s">
        <v>69</v>
      </c>
      <c r="E167" s="127"/>
      <c r="F167" s="127"/>
      <c r="G167" s="130">
        <f>H167+I167</f>
        <v>0</v>
      </c>
      <c r="H167" s="128"/>
      <c r="I167" s="128"/>
      <c r="J167" s="128"/>
      <c r="K167" s="122"/>
      <c r="T167" s="179"/>
    </row>
    <row r="168" spans="1:20" s="35" customFormat="1" ht="36" hidden="1" customHeight="1" x14ac:dyDescent="0.2">
      <c r="A168" s="123" t="s">
        <v>61</v>
      </c>
      <c r="B168" s="123"/>
      <c r="C168" s="123"/>
      <c r="D168" s="126" t="s">
        <v>32</v>
      </c>
      <c r="E168" s="127"/>
      <c r="F168" s="127"/>
      <c r="G168" s="130">
        <f>H168+I168</f>
        <v>0</v>
      </c>
      <c r="H168" s="128">
        <f>H169</f>
        <v>0</v>
      </c>
      <c r="I168" s="128"/>
      <c r="J168" s="128"/>
      <c r="K168" s="122"/>
      <c r="T168" s="179"/>
    </row>
    <row r="169" spans="1:20" s="35" customFormat="1" ht="45" hidden="1" customHeight="1" x14ac:dyDescent="0.2">
      <c r="A169" s="123" t="s">
        <v>60</v>
      </c>
      <c r="B169" s="123"/>
      <c r="C169" s="123"/>
      <c r="D169" s="126" t="s">
        <v>32</v>
      </c>
      <c r="E169" s="127"/>
      <c r="F169" s="127"/>
      <c r="G169" s="130">
        <f t="shared" ref="G169:G170" si="41">H169+I169</f>
        <v>0</v>
      </c>
      <c r="H169" s="128">
        <f>H170</f>
        <v>0</v>
      </c>
      <c r="I169" s="128"/>
      <c r="J169" s="128"/>
      <c r="K169" s="122"/>
      <c r="T169" s="179"/>
    </row>
    <row r="170" spans="1:20" s="35" customFormat="1" ht="40.9" hidden="1" customHeight="1" x14ac:dyDescent="0.2">
      <c r="A170" s="117" t="s">
        <v>188</v>
      </c>
      <c r="B170" s="117" t="s">
        <v>189</v>
      </c>
      <c r="C170" s="117" t="s">
        <v>43</v>
      </c>
      <c r="D170" s="144" t="s">
        <v>190</v>
      </c>
      <c r="E170" s="127"/>
      <c r="F170" s="127"/>
      <c r="G170" s="130">
        <f t="shared" si="41"/>
        <v>0</v>
      </c>
      <c r="H170" s="128"/>
      <c r="I170" s="128"/>
      <c r="J170" s="128"/>
      <c r="K170" s="122"/>
      <c r="T170" s="179"/>
    </row>
    <row r="171" spans="1:20" s="31" customFormat="1" ht="78" customHeight="1" x14ac:dyDescent="0.3">
      <c r="A171" s="103"/>
      <c r="B171" s="69"/>
      <c r="C171" s="69"/>
      <c r="D171" s="84"/>
      <c r="E171" s="60" t="s">
        <v>281</v>
      </c>
      <c r="F171" s="60" t="s">
        <v>312</v>
      </c>
      <c r="G171" s="40">
        <f>G172</f>
        <v>300000</v>
      </c>
      <c r="H171" s="40">
        <f t="shared" ref="H171" si="42">H172</f>
        <v>300000</v>
      </c>
      <c r="I171" s="40">
        <f>I172</f>
        <v>0</v>
      </c>
      <c r="J171" s="40">
        <f>J172</f>
        <v>0</v>
      </c>
      <c r="K171" s="62"/>
      <c r="L171" s="63"/>
      <c r="M171" s="147">
        <v>38</v>
      </c>
      <c r="T171" s="166">
        <v>21</v>
      </c>
    </row>
    <row r="172" spans="1:20" s="31" customFormat="1" x14ac:dyDescent="0.2">
      <c r="A172" s="67" t="s">
        <v>61</v>
      </c>
      <c r="B172" s="67"/>
      <c r="C172" s="67"/>
      <c r="D172" s="68" t="s">
        <v>32</v>
      </c>
      <c r="E172" s="60"/>
      <c r="F172" s="60"/>
      <c r="G172" s="61">
        <f t="shared" ref="G172:G174" si="43">H172+I172</f>
        <v>300000</v>
      </c>
      <c r="H172" s="40">
        <f>H174</f>
        <v>300000</v>
      </c>
      <c r="I172" s="40">
        <f>I174</f>
        <v>0</v>
      </c>
      <c r="J172" s="40">
        <f>J174</f>
        <v>0</v>
      </c>
      <c r="K172" s="62"/>
      <c r="L172" s="63"/>
      <c r="T172" s="166"/>
    </row>
    <row r="173" spans="1:20" s="31" customFormat="1" x14ac:dyDescent="0.2">
      <c r="A173" s="150" t="s">
        <v>60</v>
      </c>
      <c r="B173" s="150"/>
      <c r="C173" s="150"/>
      <c r="D173" s="153" t="s">
        <v>32</v>
      </c>
      <c r="E173" s="30"/>
      <c r="F173" s="30"/>
      <c r="G173" s="154">
        <f t="shared" ref="G173:H173" si="44">G174</f>
        <v>300000</v>
      </c>
      <c r="H173" s="154">
        <f t="shared" si="44"/>
        <v>300000</v>
      </c>
      <c r="I173" s="40"/>
      <c r="J173" s="40"/>
      <c r="K173" s="62"/>
      <c r="L173" s="63"/>
      <c r="T173" s="166"/>
    </row>
    <row r="174" spans="1:20" s="36" customFormat="1" ht="40.15" customHeight="1" x14ac:dyDescent="0.3">
      <c r="A174" s="103" t="s">
        <v>219</v>
      </c>
      <c r="B174" s="69" t="s">
        <v>220</v>
      </c>
      <c r="C174" s="69" t="s">
        <v>221</v>
      </c>
      <c r="D174" s="88" t="s">
        <v>222</v>
      </c>
      <c r="E174" s="60"/>
      <c r="F174" s="60"/>
      <c r="G174" s="71">
        <f t="shared" si="43"/>
        <v>300000</v>
      </c>
      <c r="H174" s="72">
        <v>300000</v>
      </c>
      <c r="I174" s="40">
        <v>0</v>
      </c>
      <c r="J174" s="40"/>
      <c r="K174" s="105"/>
      <c r="L174" s="106"/>
      <c r="T174" s="166"/>
    </row>
    <row r="175" spans="1:20" s="35" customFormat="1" ht="101.25" hidden="1" customHeight="1" x14ac:dyDescent="0.2">
      <c r="A175" s="117"/>
      <c r="B175" s="118"/>
      <c r="C175" s="118"/>
      <c r="D175" s="119"/>
      <c r="E175" s="172" t="s">
        <v>253</v>
      </c>
      <c r="F175" s="172" t="s">
        <v>252</v>
      </c>
      <c r="G175" s="121">
        <f t="shared" ref="G175:J176" si="45">G176</f>
        <v>0</v>
      </c>
      <c r="H175" s="121">
        <f t="shared" si="45"/>
        <v>0</v>
      </c>
      <c r="I175" s="121">
        <f t="shared" si="45"/>
        <v>0</v>
      </c>
      <c r="J175" s="121">
        <f t="shared" si="45"/>
        <v>0</v>
      </c>
      <c r="K175" s="122"/>
      <c r="M175" s="178">
        <v>18</v>
      </c>
      <c r="T175" s="179">
        <v>22</v>
      </c>
    </row>
    <row r="176" spans="1:20" s="35" customFormat="1" ht="36.75" hidden="1" customHeight="1" x14ac:dyDescent="0.2">
      <c r="A176" s="123" t="s">
        <v>61</v>
      </c>
      <c r="B176" s="124"/>
      <c r="C176" s="125"/>
      <c r="D176" s="126" t="s">
        <v>32</v>
      </c>
      <c r="E176" s="127"/>
      <c r="F176" s="127"/>
      <c r="G176" s="121">
        <f t="shared" si="45"/>
        <v>0</v>
      </c>
      <c r="H176" s="121">
        <f>H177</f>
        <v>0</v>
      </c>
      <c r="I176" s="121">
        <f t="shared" si="45"/>
        <v>0</v>
      </c>
      <c r="J176" s="121">
        <f t="shared" si="45"/>
        <v>0</v>
      </c>
      <c r="K176" s="122"/>
      <c r="T176" s="179"/>
    </row>
    <row r="177" spans="1:58" s="35" customFormat="1" ht="36.75" hidden="1" customHeight="1" x14ac:dyDescent="0.2">
      <c r="A177" s="123" t="s">
        <v>60</v>
      </c>
      <c r="B177" s="123"/>
      <c r="C177" s="123"/>
      <c r="D177" s="126" t="s">
        <v>32</v>
      </c>
      <c r="E177" s="127"/>
      <c r="F177" s="127"/>
      <c r="G177" s="121">
        <f>G178</f>
        <v>0</v>
      </c>
      <c r="H177" s="121">
        <f>H178</f>
        <v>0</v>
      </c>
      <c r="I177" s="121">
        <f>I178</f>
        <v>0</v>
      </c>
      <c r="J177" s="121">
        <f>J178</f>
        <v>0</v>
      </c>
      <c r="K177" s="122"/>
      <c r="T177" s="179"/>
    </row>
    <row r="178" spans="1:58" s="35" customFormat="1" ht="57.4" hidden="1" customHeight="1" x14ac:dyDescent="0.3">
      <c r="A178" s="117" t="s">
        <v>58</v>
      </c>
      <c r="B178" s="117" t="s">
        <v>59</v>
      </c>
      <c r="C178" s="117" t="s">
        <v>4</v>
      </c>
      <c r="D178" s="129" t="s">
        <v>113</v>
      </c>
      <c r="E178" s="127"/>
      <c r="F178" s="127"/>
      <c r="G178" s="130">
        <f>H178+I178</f>
        <v>0</v>
      </c>
      <c r="H178" s="128"/>
      <c r="I178" s="128"/>
      <c r="J178" s="128"/>
      <c r="K178" s="122"/>
      <c r="T178" s="179"/>
    </row>
    <row r="179" spans="1:58" s="35" customFormat="1" ht="93.75" x14ac:dyDescent="0.2">
      <c r="A179" s="69"/>
      <c r="B179" s="91"/>
      <c r="C179" s="91"/>
      <c r="D179" s="107"/>
      <c r="E179" s="60" t="s">
        <v>280</v>
      </c>
      <c r="F179" s="173" t="s">
        <v>313</v>
      </c>
      <c r="G179" s="40">
        <f>H179+I179</f>
        <v>75000</v>
      </c>
      <c r="H179" s="40">
        <f>H180+H183</f>
        <v>75000</v>
      </c>
      <c r="I179" s="40">
        <f>I180</f>
        <v>0</v>
      </c>
      <c r="J179" s="40">
        <f>J180</f>
        <v>0</v>
      </c>
      <c r="K179" s="62"/>
      <c r="L179" s="63"/>
      <c r="M179" s="147">
        <v>22</v>
      </c>
      <c r="T179" s="166">
        <v>23</v>
      </c>
    </row>
    <row r="180" spans="1:58" s="31" customFormat="1" x14ac:dyDescent="0.2">
      <c r="A180" s="150" t="s">
        <v>61</v>
      </c>
      <c r="B180" s="151"/>
      <c r="C180" s="152"/>
      <c r="D180" s="153" t="s">
        <v>32</v>
      </c>
      <c r="E180" s="30"/>
      <c r="F180" s="30"/>
      <c r="G180" s="154">
        <f t="shared" ref="G180:I181" si="46">G181</f>
        <v>75000</v>
      </c>
      <c r="H180" s="154">
        <f t="shared" si="46"/>
        <v>75000</v>
      </c>
      <c r="I180" s="154">
        <f t="shared" si="46"/>
        <v>0</v>
      </c>
      <c r="J180" s="154"/>
      <c r="K180" s="155"/>
      <c r="T180" s="166"/>
    </row>
    <row r="181" spans="1:58" s="31" customFormat="1" x14ac:dyDescent="0.2">
      <c r="A181" s="150" t="s">
        <v>60</v>
      </c>
      <c r="B181" s="150"/>
      <c r="C181" s="150"/>
      <c r="D181" s="153" t="s">
        <v>32</v>
      </c>
      <c r="E181" s="30"/>
      <c r="F181" s="30"/>
      <c r="G181" s="154">
        <f t="shared" si="46"/>
        <v>75000</v>
      </c>
      <c r="H181" s="154">
        <f t="shared" si="46"/>
        <v>75000</v>
      </c>
      <c r="I181" s="154">
        <f t="shared" si="46"/>
        <v>0</v>
      </c>
      <c r="J181" s="154">
        <f>J182</f>
        <v>0</v>
      </c>
      <c r="K181" s="155"/>
      <c r="T181" s="166"/>
    </row>
    <row r="182" spans="1:58" s="31" customFormat="1" x14ac:dyDescent="0.3">
      <c r="A182" s="32" t="s">
        <v>199</v>
      </c>
      <c r="B182" s="32" t="s">
        <v>81</v>
      </c>
      <c r="C182" s="32" t="s">
        <v>42</v>
      </c>
      <c r="D182" s="148" t="s">
        <v>82</v>
      </c>
      <c r="E182" s="30"/>
      <c r="F182" s="30"/>
      <c r="G182" s="156">
        <f>H182+I182</f>
        <v>75000</v>
      </c>
      <c r="H182" s="18">
        <v>75000</v>
      </c>
      <c r="I182" s="154"/>
      <c r="J182" s="154"/>
      <c r="K182" s="155"/>
      <c r="T182" s="166"/>
    </row>
    <row r="183" spans="1:58" s="35" customFormat="1" hidden="1" x14ac:dyDescent="0.3">
      <c r="A183" s="124" t="s">
        <v>93</v>
      </c>
      <c r="B183" s="117"/>
      <c r="C183" s="117"/>
      <c r="D183" s="131" t="s">
        <v>23</v>
      </c>
      <c r="E183" s="127"/>
      <c r="F183" s="127"/>
      <c r="G183" s="132">
        <f>G184</f>
        <v>0</v>
      </c>
      <c r="H183" s="121">
        <f>H184</f>
        <v>0</v>
      </c>
      <c r="I183" s="121"/>
      <c r="J183" s="121"/>
      <c r="K183" s="122"/>
      <c r="T183" s="179"/>
    </row>
    <row r="184" spans="1:58" s="35" customFormat="1" hidden="1" x14ac:dyDescent="0.3">
      <c r="A184" s="124" t="s">
        <v>92</v>
      </c>
      <c r="B184" s="117"/>
      <c r="C184" s="117"/>
      <c r="D184" s="131" t="s">
        <v>23</v>
      </c>
      <c r="E184" s="127"/>
      <c r="F184" s="127"/>
      <c r="G184" s="132">
        <f>G185</f>
        <v>0</v>
      </c>
      <c r="H184" s="121">
        <f>H185</f>
        <v>0</v>
      </c>
      <c r="I184" s="121"/>
      <c r="J184" s="121"/>
      <c r="K184" s="122"/>
      <c r="T184" s="179"/>
    </row>
    <row r="185" spans="1:58" s="35" customFormat="1" ht="36" hidden="1" customHeight="1" x14ac:dyDescent="0.3">
      <c r="A185" s="117" t="s">
        <v>90</v>
      </c>
      <c r="B185" s="117" t="s">
        <v>81</v>
      </c>
      <c r="C185" s="117" t="s">
        <v>42</v>
      </c>
      <c r="D185" s="129" t="s">
        <v>82</v>
      </c>
      <c r="E185" s="127"/>
      <c r="F185" s="127"/>
      <c r="G185" s="130">
        <f>H185</f>
        <v>0</v>
      </c>
      <c r="H185" s="128"/>
      <c r="I185" s="121"/>
      <c r="J185" s="121"/>
      <c r="K185" s="122"/>
      <c r="T185" s="179"/>
    </row>
    <row r="186" spans="1:58" s="5" customFormat="1" ht="76.150000000000006" customHeight="1" x14ac:dyDescent="0.3">
      <c r="A186" s="69"/>
      <c r="B186" s="69"/>
      <c r="C186" s="69"/>
      <c r="D186" s="84"/>
      <c r="E186" s="60" t="s">
        <v>283</v>
      </c>
      <c r="F186" s="60" t="s">
        <v>302</v>
      </c>
      <c r="G186" s="40">
        <f>H186+I186</f>
        <v>2500000</v>
      </c>
      <c r="H186" s="40">
        <f>H187</f>
        <v>2500000</v>
      </c>
      <c r="I186" s="40">
        <f t="shared" ref="I186:L186" si="47">I187</f>
        <v>0</v>
      </c>
      <c r="J186" s="40">
        <f t="shared" si="47"/>
        <v>0</v>
      </c>
      <c r="K186" s="40">
        <f t="shared" si="47"/>
        <v>0</v>
      </c>
      <c r="L186" s="40">
        <f t="shared" si="47"/>
        <v>0</v>
      </c>
      <c r="M186" s="147">
        <v>36</v>
      </c>
      <c r="T186" s="165">
        <v>24</v>
      </c>
    </row>
    <row r="187" spans="1:58" s="5" customFormat="1" ht="42.75" customHeight="1" x14ac:dyDescent="0.3">
      <c r="A187" s="69" t="s">
        <v>61</v>
      </c>
      <c r="B187" s="69"/>
      <c r="C187" s="69"/>
      <c r="D187" s="104" t="s">
        <v>32</v>
      </c>
      <c r="E187" s="83"/>
      <c r="F187" s="83"/>
      <c r="G187" s="40">
        <f t="shared" ref="G187:G190" si="48">H187+I187</f>
        <v>2500000</v>
      </c>
      <c r="H187" s="40">
        <f>H188</f>
        <v>2500000</v>
      </c>
      <c r="I187" s="40">
        <f>I188</f>
        <v>0</v>
      </c>
      <c r="J187" s="40">
        <f>J188</f>
        <v>0</v>
      </c>
      <c r="K187" s="62"/>
      <c r="L187" s="63"/>
      <c r="T187" s="165"/>
    </row>
    <row r="188" spans="1:58" s="10" customFormat="1" ht="47.25" customHeight="1" x14ac:dyDescent="0.2">
      <c r="A188" s="108" t="s">
        <v>60</v>
      </c>
      <c r="B188" s="108"/>
      <c r="C188" s="108"/>
      <c r="D188" s="68" t="s">
        <v>32</v>
      </c>
      <c r="E188" s="109"/>
      <c r="F188" s="109"/>
      <c r="G188" s="40">
        <f t="shared" si="48"/>
        <v>2500000</v>
      </c>
      <c r="H188" s="40">
        <f>H189+H190</f>
        <v>2500000</v>
      </c>
      <c r="I188" s="40">
        <f t="shared" ref="I188:J188" si="49">I189+I190</f>
        <v>0</v>
      </c>
      <c r="J188" s="40">
        <f t="shared" si="49"/>
        <v>0</v>
      </c>
      <c r="K188" s="46"/>
      <c r="L188" s="46"/>
      <c r="M188" s="4"/>
      <c r="N188" s="4"/>
      <c r="O188" s="4"/>
      <c r="P188" s="4"/>
      <c r="Q188" s="4"/>
      <c r="R188" s="4"/>
      <c r="S188" s="4"/>
      <c r="T188" s="165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9"/>
    </row>
    <row r="189" spans="1:58" s="29" customFormat="1" hidden="1" x14ac:dyDescent="0.3">
      <c r="A189" s="117" t="s">
        <v>117</v>
      </c>
      <c r="B189" s="117" t="s">
        <v>68</v>
      </c>
      <c r="C189" s="117" t="s">
        <v>4</v>
      </c>
      <c r="D189" s="144" t="s">
        <v>69</v>
      </c>
      <c r="E189" s="143"/>
      <c r="F189" s="143"/>
      <c r="G189" s="121">
        <f t="shared" si="48"/>
        <v>0</v>
      </c>
      <c r="H189" s="128"/>
      <c r="I189" s="128"/>
      <c r="J189" s="128"/>
      <c r="K189" s="34"/>
      <c r="L189" s="34"/>
      <c r="M189" s="149" t="s">
        <v>258</v>
      </c>
      <c r="N189" s="27"/>
      <c r="O189" s="27"/>
      <c r="P189" s="27"/>
      <c r="Q189" s="27"/>
      <c r="R189" s="27"/>
      <c r="S189" s="27"/>
      <c r="T189" s="228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8"/>
    </row>
    <row r="190" spans="1:58" s="34" customFormat="1" ht="68.099999999999994" customHeight="1" x14ac:dyDescent="0.2">
      <c r="A190" s="110" t="s">
        <v>58</v>
      </c>
      <c r="B190" s="108">
        <v>9800</v>
      </c>
      <c r="C190" s="110" t="s">
        <v>4</v>
      </c>
      <c r="D190" s="98" t="s">
        <v>113</v>
      </c>
      <c r="E190" s="102"/>
      <c r="F190" s="102"/>
      <c r="G190" s="72">
        <f t="shared" si="48"/>
        <v>2500000</v>
      </c>
      <c r="H190" s="111">
        <v>2500000</v>
      </c>
      <c r="I190" s="111"/>
      <c r="J190" s="111"/>
      <c r="K190" s="112"/>
      <c r="L190" s="112"/>
      <c r="T190" s="169"/>
    </row>
    <row r="191" spans="1:58" s="35" customFormat="1" ht="114.75" hidden="1" customHeight="1" x14ac:dyDescent="0.2">
      <c r="A191" s="162"/>
      <c r="B191" s="141"/>
      <c r="C191" s="141"/>
      <c r="D191" s="183"/>
      <c r="E191" s="172" t="s">
        <v>256</v>
      </c>
      <c r="F191" s="172" t="s">
        <v>259</v>
      </c>
      <c r="G191" s="132">
        <f t="shared" ref="G191:G197" si="50">H191+I191</f>
        <v>0</v>
      </c>
      <c r="H191" s="121">
        <f>H193</f>
        <v>0</v>
      </c>
      <c r="I191" s="121">
        <f>I193</f>
        <v>0</v>
      </c>
      <c r="J191" s="121">
        <f>J193</f>
        <v>0</v>
      </c>
      <c r="K191" s="122"/>
      <c r="M191" s="178">
        <v>48</v>
      </c>
      <c r="T191" s="179">
        <v>25</v>
      </c>
    </row>
    <row r="192" spans="1:58" s="35" customFormat="1" hidden="1" x14ac:dyDescent="0.2">
      <c r="A192" s="117"/>
      <c r="B192" s="141"/>
      <c r="C192" s="141"/>
      <c r="D192" s="183"/>
      <c r="E192" s="164" t="s">
        <v>33</v>
      </c>
      <c r="F192" s="164"/>
      <c r="G192" s="132">
        <f t="shared" si="50"/>
        <v>0</v>
      </c>
      <c r="H192" s="121"/>
      <c r="I192" s="121"/>
      <c r="J192" s="121"/>
      <c r="K192" s="122"/>
      <c r="T192" s="179"/>
    </row>
    <row r="193" spans="1:20" s="35" customFormat="1" ht="61.5" hidden="1" customHeight="1" x14ac:dyDescent="0.2">
      <c r="A193" s="163" t="s">
        <v>93</v>
      </c>
      <c r="B193" s="141"/>
      <c r="C193" s="141"/>
      <c r="D193" s="142" t="s">
        <v>23</v>
      </c>
      <c r="E193" s="164"/>
      <c r="F193" s="164"/>
      <c r="G193" s="132">
        <f t="shared" si="50"/>
        <v>0</v>
      </c>
      <c r="H193" s="121">
        <f t="shared" ref="H193:J193" si="51">H194</f>
        <v>0</v>
      </c>
      <c r="I193" s="121">
        <f t="shared" si="51"/>
        <v>0</v>
      </c>
      <c r="J193" s="121">
        <f t="shared" si="51"/>
        <v>0</v>
      </c>
      <c r="K193" s="122"/>
      <c r="T193" s="179"/>
    </row>
    <row r="194" spans="1:20" s="35" customFormat="1" ht="62.65" hidden="1" customHeight="1" x14ac:dyDescent="0.2">
      <c r="A194" s="123" t="s">
        <v>92</v>
      </c>
      <c r="B194" s="141"/>
      <c r="C194" s="141"/>
      <c r="D194" s="142" t="s">
        <v>23</v>
      </c>
      <c r="E194" s="164"/>
      <c r="F194" s="164"/>
      <c r="G194" s="132">
        <f t="shared" si="50"/>
        <v>0</v>
      </c>
      <c r="H194" s="121">
        <f>H196+H195+H197</f>
        <v>0</v>
      </c>
      <c r="I194" s="121">
        <f t="shared" ref="I194:J194" si="52">I196+I195+I197</f>
        <v>0</v>
      </c>
      <c r="J194" s="121">
        <f t="shared" si="52"/>
        <v>0</v>
      </c>
      <c r="K194" s="121">
        <f t="shared" ref="K194:L194" si="53">K196+K195</f>
        <v>0</v>
      </c>
      <c r="L194" s="121">
        <f t="shared" si="53"/>
        <v>0</v>
      </c>
      <c r="T194" s="179"/>
    </row>
    <row r="195" spans="1:20" s="35" customFormat="1" ht="81" hidden="1" customHeight="1" x14ac:dyDescent="0.2">
      <c r="A195" s="117" t="s">
        <v>157</v>
      </c>
      <c r="B195" s="182">
        <v>6020</v>
      </c>
      <c r="C195" s="117" t="s">
        <v>15</v>
      </c>
      <c r="D195" s="137" t="s">
        <v>158</v>
      </c>
      <c r="E195" s="164"/>
      <c r="F195" s="164"/>
      <c r="G195" s="130">
        <f t="shared" si="50"/>
        <v>0</v>
      </c>
      <c r="H195" s="128"/>
      <c r="I195" s="121"/>
      <c r="J195" s="121"/>
      <c r="K195" s="122"/>
      <c r="T195" s="179"/>
    </row>
    <row r="196" spans="1:20" s="35" customFormat="1" ht="47.25" hidden="1" customHeight="1" x14ac:dyDescent="0.2">
      <c r="A196" s="117" t="s">
        <v>116</v>
      </c>
      <c r="B196" s="117" t="s">
        <v>107</v>
      </c>
      <c r="C196" s="117" t="s">
        <v>34</v>
      </c>
      <c r="D196" s="145" t="s">
        <v>108</v>
      </c>
      <c r="E196" s="164"/>
      <c r="F196" s="164"/>
      <c r="G196" s="130">
        <f t="shared" si="50"/>
        <v>0</v>
      </c>
      <c r="H196" s="128"/>
      <c r="I196" s="128"/>
      <c r="J196" s="128"/>
      <c r="K196" s="122"/>
      <c r="T196" s="179"/>
    </row>
    <row r="197" spans="1:20" s="35" customFormat="1" ht="75" hidden="1" x14ac:dyDescent="0.2">
      <c r="A197" s="117" t="s">
        <v>266</v>
      </c>
      <c r="B197" s="117" t="s">
        <v>267</v>
      </c>
      <c r="C197" s="117" t="s">
        <v>15</v>
      </c>
      <c r="D197" s="145" t="s">
        <v>268</v>
      </c>
      <c r="E197" s="164"/>
      <c r="F197" s="164"/>
      <c r="G197" s="130">
        <f t="shared" si="50"/>
        <v>0</v>
      </c>
      <c r="H197" s="128"/>
      <c r="I197" s="128"/>
      <c r="J197" s="128"/>
      <c r="K197" s="122"/>
      <c r="T197" s="179"/>
    </row>
    <row r="198" spans="1:20" s="34" customFormat="1" ht="1.35" customHeight="1" x14ac:dyDescent="0.2">
      <c r="A198" s="117" t="s">
        <v>223</v>
      </c>
      <c r="B198" s="117" t="s">
        <v>162</v>
      </c>
      <c r="C198" s="117" t="s">
        <v>43</v>
      </c>
      <c r="D198" s="146" t="s">
        <v>224</v>
      </c>
      <c r="E198" s="143"/>
      <c r="F198" s="143"/>
      <c r="G198" s="130">
        <f t="shared" ref="G198:G201" si="54">H198+I198</f>
        <v>0</v>
      </c>
      <c r="H198" s="128"/>
      <c r="I198" s="128"/>
      <c r="J198" s="128"/>
      <c r="K198" s="39"/>
      <c r="L198" s="39"/>
      <c r="M198" s="39"/>
      <c r="T198" s="169">
        <v>26</v>
      </c>
    </row>
    <row r="199" spans="1:20" s="11" customFormat="1" ht="129.75" customHeight="1" x14ac:dyDescent="0.2">
      <c r="A199" s="58"/>
      <c r="B199" s="58"/>
      <c r="C199" s="58"/>
      <c r="D199" s="59"/>
      <c r="E199" s="60" t="s">
        <v>238</v>
      </c>
      <c r="F199" s="60" t="s">
        <v>288</v>
      </c>
      <c r="G199" s="61">
        <f t="shared" si="54"/>
        <v>5569810</v>
      </c>
      <c r="H199" s="40">
        <f>H201+H229</f>
        <v>2269810</v>
      </c>
      <c r="I199" s="40">
        <f>I201+I229</f>
        <v>3300000</v>
      </c>
      <c r="J199" s="40">
        <f>J201+J229</f>
        <v>3300000</v>
      </c>
      <c r="K199" s="112"/>
      <c r="L199" s="112"/>
      <c r="M199" s="147">
        <v>45</v>
      </c>
      <c r="T199" s="168">
        <v>27</v>
      </c>
    </row>
    <row r="200" spans="1:20" s="11" customFormat="1" ht="28.5" customHeight="1" x14ac:dyDescent="0.2">
      <c r="A200" s="64"/>
      <c r="B200" s="64"/>
      <c r="C200" s="64"/>
      <c r="D200" s="65"/>
      <c r="E200" s="66" t="s">
        <v>3</v>
      </c>
      <c r="F200" s="66"/>
      <c r="G200" s="61">
        <f t="shared" si="54"/>
        <v>0</v>
      </c>
      <c r="H200" s="40"/>
      <c r="I200" s="40"/>
      <c r="J200" s="40"/>
      <c r="K200" s="112"/>
      <c r="L200" s="112"/>
      <c r="T200" s="168"/>
    </row>
    <row r="201" spans="1:20" s="11" customFormat="1" x14ac:dyDescent="0.2">
      <c r="A201" s="67" t="s">
        <v>46</v>
      </c>
      <c r="B201" s="67"/>
      <c r="C201" s="67"/>
      <c r="D201" s="68" t="s">
        <v>18</v>
      </c>
      <c r="E201" s="66"/>
      <c r="F201" s="66"/>
      <c r="G201" s="61">
        <f t="shared" si="54"/>
        <v>5569810</v>
      </c>
      <c r="H201" s="40">
        <f t="shared" ref="H201:J201" si="55">H202</f>
        <v>2269810</v>
      </c>
      <c r="I201" s="40">
        <f t="shared" si="55"/>
        <v>3300000</v>
      </c>
      <c r="J201" s="40">
        <f t="shared" si="55"/>
        <v>3300000</v>
      </c>
      <c r="K201" s="112"/>
      <c r="L201" s="112"/>
      <c r="T201" s="168"/>
    </row>
    <row r="202" spans="1:20" s="11" customFormat="1" x14ac:dyDescent="0.2">
      <c r="A202" s="67" t="s">
        <v>45</v>
      </c>
      <c r="B202" s="67"/>
      <c r="C202" s="67"/>
      <c r="D202" s="68" t="s">
        <v>18</v>
      </c>
      <c r="E202" s="66"/>
      <c r="F202" s="66"/>
      <c r="G202" s="61">
        <f>G203+G204</f>
        <v>5569810</v>
      </c>
      <c r="H202" s="40">
        <f>H203+H204</f>
        <v>2269810</v>
      </c>
      <c r="I202" s="40">
        <f t="shared" ref="I202:J202" si="56">I203+I204</f>
        <v>3300000</v>
      </c>
      <c r="J202" s="40">
        <f t="shared" si="56"/>
        <v>3300000</v>
      </c>
      <c r="K202" s="112"/>
      <c r="L202" s="112"/>
      <c r="T202" s="168"/>
    </row>
    <row r="203" spans="1:20" s="11" customFormat="1" ht="75" x14ac:dyDescent="0.2">
      <c r="A203" s="110" t="s">
        <v>211</v>
      </c>
      <c r="B203" s="108">
        <v>3241</v>
      </c>
      <c r="C203" s="110" t="s">
        <v>13</v>
      </c>
      <c r="D203" s="113" t="s">
        <v>248</v>
      </c>
      <c r="E203" s="102"/>
      <c r="F203" s="102"/>
      <c r="G203" s="40">
        <f>H203+I203</f>
        <v>2269810</v>
      </c>
      <c r="H203" s="111">
        <v>2269810</v>
      </c>
      <c r="I203" s="111"/>
      <c r="J203" s="111"/>
      <c r="K203" s="112"/>
      <c r="L203" s="112"/>
      <c r="T203" s="168"/>
    </row>
    <row r="204" spans="1:20" s="27" customFormat="1" ht="93.75" x14ac:dyDescent="0.2">
      <c r="A204" s="110" t="s">
        <v>289</v>
      </c>
      <c r="B204" s="108">
        <v>3270</v>
      </c>
      <c r="C204" s="110" t="s">
        <v>11</v>
      </c>
      <c r="D204" s="113" t="s">
        <v>290</v>
      </c>
      <c r="E204" s="114"/>
      <c r="F204" s="114"/>
      <c r="G204" s="72">
        <f>H204+I204</f>
        <v>3300000</v>
      </c>
      <c r="H204" s="111"/>
      <c r="I204" s="111">
        <v>3300000</v>
      </c>
      <c r="J204" s="111">
        <v>3300000</v>
      </c>
      <c r="K204" s="112"/>
      <c r="L204" s="112"/>
      <c r="T204" s="168"/>
    </row>
    <row r="205" spans="1:20" s="27" customFormat="1" ht="87" hidden="1" customHeight="1" x14ac:dyDescent="0.2">
      <c r="A205" s="218"/>
      <c r="B205" s="219"/>
      <c r="C205" s="218"/>
      <c r="D205" s="220"/>
      <c r="E205" s="170" t="s">
        <v>225</v>
      </c>
      <c r="F205" s="171" t="s">
        <v>227</v>
      </c>
      <c r="G205" s="221">
        <f t="shared" ref="G205:H207" si="57">G206</f>
        <v>0</v>
      </c>
      <c r="H205" s="222">
        <f t="shared" si="57"/>
        <v>0</v>
      </c>
      <c r="I205" s="222">
        <f t="shared" ref="I205:J205" si="58">I206</f>
        <v>0</v>
      </c>
      <c r="J205" s="222">
        <f t="shared" si="58"/>
        <v>0</v>
      </c>
      <c r="K205" s="112"/>
      <c r="L205" s="112"/>
      <c r="M205" s="147">
        <v>40</v>
      </c>
      <c r="T205" s="168">
        <v>28</v>
      </c>
    </row>
    <row r="206" spans="1:20" s="27" customFormat="1" hidden="1" x14ac:dyDescent="0.3">
      <c r="A206" s="223" t="s">
        <v>93</v>
      </c>
      <c r="B206" s="116"/>
      <c r="C206" s="116"/>
      <c r="D206" s="224" t="s">
        <v>23</v>
      </c>
      <c r="E206" s="225"/>
      <c r="F206" s="225"/>
      <c r="G206" s="221">
        <f t="shared" si="57"/>
        <v>0</v>
      </c>
      <c r="H206" s="226">
        <f t="shared" si="57"/>
        <v>0</v>
      </c>
      <c r="I206" s="226">
        <f t="shared" ref="I206:J207" si="59">I207</f>
        <v>0</v>
      </c>
      <c r="J206" s="226">
        <f t="shared" si="59"/>
        <v>0</v>
      </c>
      <c r="K206" s="112"/>
      <c r="L206" s="112"/>
      <c r="T206" s="168"/>
    </row>
    <row r="207" spans="1:20" s="27" customFormat="1" hidden="1" x14ac:dyDescent="0.3">
      <c r="A207" s="223" t="s">
        <v>92</v>
      </c>
      <c r="B207" s="116"/>
      <c r="C207" s="116"/>
      <c r="D207" s="224" t="s">
        <v>23</v>
      </c>
      <c r="E207" s="225"/>
      <c r="F207" s="225"/>
      <c r="G207" s="221">
        <f t="shared" si="57"/>
        <v>0</v>
      </c>
      <c r="H207" s="226">
        <f t="shared" si="57"/>
        <v>0</v>
      </c>
      <c r="I207" s="226">
        <f t="shared" si="59"/>
        <v>0</v>
      </c>
      <c r="J207" s="226">
        <f t="shared" si="59"/>
        <v>0</v>
      </c>
      <c r="K207" s="112"/>
      <c r="L207" s="112"/>
      <c r="T207" s="168"/>
    </row>
    <row r="208" spans="1:20" s="27" customFormat="1" ht="75" hidden="1" x14ac:dyDescent="0.3">
      <c r="A208" s="116" t="s">
        <v>157</v>
      </c>
      <c r="B208" s="219">
        <v>6020</v>
      </c>
      <c r="C208" s="219" t="s">
        <v>15</v>
      </c>
      <c r="D208" s="176" t="s">
        <v>226</v>
      </c>
      <c r="E208" s="225"/>
      <c r="F208" s="225"/>
      <c r="G208" s="227">
        <f>H208+I208</f>
        <v>0</v>
      </c>
      <c r="H208" s="175"/>
      <c r="I208" s="175"/>
      <c r="J208" s="175"/>
      <c r="K208" s="112"/>
      <c r="L208" s="112"/>
      <c r="T208" s="168"/>
    </row>
    <row r="209" spans="1:20" s="27" customFormat="1" ht="56.25" customHeight="1" x14ac:dyDescent="0.2">
      <c r="A209" s="69"/>
      <c r="B209" s="108"/>
      <c r="C209" s="108"/>
      <c r="D209" s="115"/>
      <c r="E209" s="60" t="s">
        <v>240</v>
      </c>
      <c r="F209" s="60" t="s">
        <v>297</v>
      </c>
      <c r="G209" s="61">
        <f t="shared" ref="G209:G211" si="60">H209+I209</f>
        <v>8987445</v>
      </c>
      <c r="H209" s="40">
        <f>H210</f>
        <v>8987445</v>
      </c>
      <c r="I209" s="40">
        <f t="shared" ref="I209:J210" si="61">I210</f>
        <v>0</v>
      </c>
      <c r="J209" s="40">
        <f t="shared" si="61"/>
        <v>0</v>
      </c>
      <c r="K209" s="112"/>
      <c r="L209" s="112"/>
      <c r="M209" s="147">
        <v>46</v>
      </c>
      <c r="T209" s="168">
        <v>29</v>
      </c>
    </row>
    <row r="210" spans="1:20" s="27" customFormat="1" ht="43.5" customHeight="1" x14ac:dyDescent="0.2">
      <c r="A210" s="67" t="s">
        <v>50</v>
      </c>
      <c r="B210" s="58"/>
      <c r="C210" s="58"/>
      <c r="D210" s="79" t="s">
        <v>24</v>
      </c>
      <c r="E210" s="83"/>
      <c r="F210" s="83"/>
      <c r="G210" s="61">
        <f t="shared" si="60"/>
        <v>8987445</v>
      </c>
      <c r="H210" s="40">
        <f>H211</f>
        <v>8987445</v>
      </c>
      <c r="I210" s="40">
        <f t="shared" si="61"/>
        <v>0</v>
      </c>
      <c r="J210" s="40">
        <f t="shared" si="61"/>
        <v>0</v>
      </c>
      <c r="K210" s="112"/>
      <c r="L210" s="112"/>
      <c r="T210" s="168"/>
    </row>
    <row r="211" spans="1:20" s="27" customFormat="1" ht="36.75" customHeight="1" x14ac:dyDescent="0.2">
      <c r="A211" s="67" t="s">
        <v>49</v>
      </c>
      <c r="B211" s="58"/>
      <c r="C211" s="58"/>
      <c r="D211" s="79" t="s">
        <v>24</v>
      </c>
      <c r="E211" s="83"/>
      <c r="F211" s="83"/>
      <c r="G211" s="61">
        <f t="shared" si="60"/>
        <v>8987445</v>
      </c>
      <c r="H211" s="40">
        <f>H212+H214+H213</f>
        <v>8987445</v>
      </c>
      <c r="I211" s="40">
        <f t="shared" ref="I211:J211" si="62">I212+I214+I213</f>
        <v>0</v>
      </c>
      <c r="J211" s="40">
        <f t="shared" si="62"/>
        <v>0</v>
      </c>
      <c r="K211" s="112"/>
      <c r="L211" s="112"/>
      <c r="T211" s="168"/>
    </row>
    <row r="212" spans="1:20" s="27" customFormat="1" x14ac:dyDescent="0.2">
      <c r="A212" s="69" t="s">
        <v>47</v>
      </c>
      <c r="B212" s="69" t="s">
        <v>12</v>
      </c>
      <c r="C212" s="69" t="s">
        <v>25</v>
      </c>
      <c r="D212" s="73" t="s">
        <v>48</v>
      </c>
      <c r="E212" s="83"/>
      <c r="F212" s="83"/>
      <c r="G212" s="71">
        <f>H212+I212</f>
        <v>6687123</v>
      </c>
      <c r="H212" s="72">
        <f>4049704+2637419</f>
        <v>6687123</v>
      </c>
      <c r="I212" s="72"/>
      <c r="J212" s="72"/>
      <c r="K212" s="112"/>
      <c r="L212" s="112"/>
      <c r="T212" s="168"/>
    </row>
    <row r="213" spans="1:20" s="27" customFormat="1" x14ac:dyDescent="0.3">
      <c r="A213" s="69" t="s">
        <v>169</v>
      </c>
      <c r="B213" s="69" t="s">
        <v>168</v>
      </c>
      <c r="C213" s="69" t="s">
        <v>16</v>
      </c>
      <c r="D213" s="70" t="s">
        <v>203</v>
      </c>
      <c r="E213" s="83"/>
      <c r="F213" s="83"/>
      <c r="G213" s="71">
        <f>H213+I213</f>
        <v>2044737</v>
      </c>
      <c r="H213" s="72">
        <f>1666387+378350</f>
        <v>2044737</v>
      </c>
      <c r="I213" s="72"/>
      <c r="J213" s="72"/>
      <c r="K213" s="112"/>
      <c r="L213" s="112"/>
      <c r="T213" s="168"/>
    </row>
    <row r="214" spans="1:20" s="27" customFormat="1" ht="32.25" customHeight="1" x14ac:dyDescent="0.35">
      <c r="A214" s="69" t="s">
        <v>170</v>
      </c>
      <c r="B214" s="69" t="s">
        <v>171</v>
      </c>
      <c r="C214" s="69" t="s">
        <v>8</v>
      </c>
      <c r="D214" s="95" t="s">
        <v>91</v>
      </c>
      <c r="E214" s="60"/>
      <c r="F214" s="60"/>
      <c r="G214" s="71">
        <f t="shared" ref="G214:G215" si="63">H214+I214</f>
        <v>255585</v>
      </c>
      <c r="H214" s="72">
        <f>76454+45968+114530+18633</f>
        <v>255585</v>
      </c>
      <c r="I214" s="72"/>
      <c r="J214" s="72"/>
      <c r="K214" s="112"/>
      <c r="L214" s="112"/>
      <c r="N214" s="140" t="s">
        <v>255</v>
      </c>
      <c r="T214" s="168"/>
    </row>
    <row r="215" spans="1:20" s="27" customFormat="1" ht="63.75" customHeight="1" x14ac:dyDescent="0.35">
      <c r="A215" s="69"/>
      <c r="B215" s="69"/>
      <c r="C215" s="69"/>
      <c r="D215" s="95"/>
      <c r="E215" s="60" t="s">
        <v>317</v>
      </c>
      <c r="F215" s="60" t="s">
        <v>318</v>
      </c>
      <c r="G215" s="61">
        <f t="shared" si="63"/>
        <v>1680000</v>
      </c>
      <c r="H215" s="40">
        <f>H216</f>
        <v>1680000</v>
      </c>
      <c r="I215" s="40">
        <f t="shared" ref="I215:J215" si="64">I216</f>
        <v>0</v>
      </c>
      <c r="J215" s="40">
        <f t="shared" si="64"/>
        <v>0</v>
      </c>
      <c r="K215" s="112"/>
      <c r="L215" s="112"/>
      <c r="N215" s="140"/>
      <c r="T215" s="168"/>
    </row>
    <row r="216" spans="1:20" s="27" customFormat="1" ht="32.25" customHeight="1" x14ac:dyDescent="0.35">
      <c r="A216" s="67" t="s">
        <v>61</v>
      </c>
      <c r="B216" s="67"/>
      <c r="C216" s="67"/>
      <c r="D216" s="68" t="s">
        <v>32</v>
      </c>
      <c r="E216" s="60"/>
      <c r="F216" s="60"/>
      <c r="G216" s="61">
        <f t="shared" ref="G216:G218" si="65">H216+I216</f>
        <v>1680000</v>
      </c>
      <c r="H216" s="61">
        <f t="shared" ref="H216:J217" si="66">H217</f>
        <v>1680000</v>
      </c>
      <c r="I216" s="40">
        <f t="shared" si="66"/>
        <v>0</v>
      </c>
      <c r="J216" s="40">
        <f t="shared" si="66"/>
        <v>0</v>
      </c>
      <c r="K216" s="112"/>
      <c r="L216" s="112"/>
      <c r="N216" s="140"/>
      <c r="T216" s="168"/>
    </row>
    <row r="217" spans="1:20" s="27" customFormat="1" ht="32.25" customHeight="1" x14ac:dyDescent="0.35">
      <c r="A217" s="67" t="s">
        <v>60</v>
      </c>
      <c r="B217" s="67"/>
      <c r="C217" s="67"/>
      <c r="D217" s="68" t="s">
        <v>32</v>
      </c>
      <c r="E217" s="60"/>
      <c r="F217" s="60"/>
      <c r="G217" s="61">
        <f t="shared" si="65"/>
        <v>1680000</v>
      </c>
      <c r="H217" s="61">
        <f t="shared" si="66"/>
        <v>1680000</v>
      </c>
      <c r="I217" s="61">
        <f t="shared" si="66"/>
        <v>0</v>
      </c>
      <c r="J217" s="61">
        <f t="shared" si="66"/>
        <v>0</v>
      </c>
      <c r="K217" s="112"/>
      <c r="L217" s="112"/>
      <c r="N217" s="140"/>
      <c r="T217" s="168"/>
    </row>
    <row r="218" spans="1:20" s="11" customFormat="1" ht="33" customHeight="1" x14ac:dyDescent="0.3">
      <c r="A218" s="69" t="s">
        <v>62</v>
      </c>
      <c r="B218" s="69" t="s">
        <v>4</v>
      </c>
      <c r="C218" s="69" t="s">
        <v>5</v>
      </c>
      <c r="D218" s="84" t="s">
        <v>63</v>
      </c>
      <c r="E218" s="60"/>
      <c r="F218" s="60"/>
      <c r="G218" s="71">
        <f t="shared" si="65"/>
        <v>1680000</v>
      </c>
      <c r="H218" s="72">
        <v>1680000</v>
      </c>
      <c r="I218" s="40"/>
      <c r="J218" s="40"/>
      <c r="T218" s="168"/>
    </row>
    <row r="219" spans="1:20" s="11" customFormat="1" ht="31.5" customHeight="1" x14ac:dyDescent="0.3">
      <c r="A219" s="69"/>
      <c r="B219" s="69"/>
      <c r="C219" s="69"/>
      <c r="D219" s="84"/>
      <c r="E219" s="60"/>
      <c r="F219" s="60"/>
      <c r="G219" s="71"/>
      <c r="H219" s="72"/>
      <c r="I219" s="40"/>
      <c r="J219" s="40"/>
      <c r="T219" s="168"/>
    </row>
    <row r="220" spans="1:20" s="11" customFormat="1" ht="45.75" customHeight="1" x14ac:dyDescent="0.2">
      <c r="A220" s="8" t="s">
        <v>191</v>
      </c>
      <c r="B220" s="8" t="s">
        <v>191</v>
      </c>
      <c r="C220" s="8" t="s">
        <v>191</v>
      </c>
      <c r="D220" s="12" t="s">
        <v>192</v>
      </c>
      <c r="E220" s="13" t="s">
        <v>191</v>
      </c>
      <c r="F220" s="13" t="s">
        <v>191</v>
      </c>
      <c r="G220" s="26">
        <f>G10+G21+G33+G39+G44+G50+G62+G68+G73+G102+G114+G118+G126+G132+G137+G142+G149+G171+G179+G186+G199+G209+G205+G175+G164+G156+G215</f>
        <v>98623886</v>
      </c>
      <c r="H220" s="26">
        <f>H10+H21+H33+H39+H44+H50+H62+H68+H73+H102+H114+H118+H126+H132+H137+H142+H149+H171+H179+H186+H199+H209+H205+H175+H164+H156+H215</f>
        <v>93967364</v>
      </c>
      <c r="I220" s="26">
        <f t="shared" ref="I220:J220" si="67">I10+I21+I33+I39+I44+I50+I62+I68+I73+I102+I114+I118+I126+I132+I137+I142+I149+I171+I179+I186+I199+I209+I205+I175+I164+I156+I215</f>
        <v>4656522</v>
      </c>
      <c r="J220" s="26">
        <f t="shared" si="67"/>
        <v>4311342</v>
      </c>
      <c r="K220" s="4"/>
      <c r="L220" s="4"/>
      <c r="M220" s="4"/>
      <c r="N220" s="139" t="e">
        <f>G214+G213+G212+G208+G204+G203+G190+G185+G178+G174+G170+G159+#REF!+G155+G148+G147+G146+G141+G136+G130+G125+G122+G117+G113+G112+G110+G109+#REF!+G106+G87+G77+G72+#REF!+#REF!+G66+#REF!+G57+G54+G48+G43+G37+G32+G29+G28+G27+G26+G25+G20+G18+G17+G16+G15+G14+G195+G196</f>
        <v>#REF!</v>
      </c>
      <c r="O220" s="139" t="e">
        <f>H214+H213+H212+H208+H204+H203+H190+H185+H178+H174+H170+H159+#REF!+H155+H148+H147+H146+H141+H136+H130+H125+H122+H117+H113+H112+H110+H109+#REF!+H106+H87+H77+H72+#REF!+#REF!+H66+#REF!+H57+H54+H48+H43+H37+H32+H29+H28+H27+H26+H25+H20+H18+H17+H16+H15+H14+H195+H196</f>
        <v>#REF!</v>
      </c>
      <c r="P220" s="139" t="e">
        <f>I214+I213+I212+I208+I204+I203+I190+I185+I178+I174+I170+I159+#REF!+I155+I148+I147+I146+I141+I136+I130+I125+I122+I117+I113+I112+I110+I109+#REF!+I106+I87+I77+I72+#REF!+#REF!+I66+#REF!+I57+I54+I48+I43+I37+I32+I29+I28+I27+I26+I25+I20+I18+I17+I16+I15+I14+I195+I196</f>
        <v>#REF!</v>
      </c>
      <c r="Q220" s="139" t="e">
        <f>J214+J213+J212+J208+J204+J203+J190+J185+J178+J174+J170+J159+#REF!+J155+J148+J147+J146+J141+J136+J130+J125+J122+J117+J113+J112+J110+J109+#REF!+J106+J87+J77+J72+#REF!+#REF!+J66+#REF!+J57+J54+J48+J43+J37+J32+J29+J28+J27+J26+J25+J20+J18+J17+J16+J15+J14+J195+J196</f>
        <v>#REF!</v>
      </c>
      <c r="T220" s="168"/>
    </row>
    <row r="221" spans="1:20" s="17" customFormat="1" ht="99" hidden="1" customHeight="1" x14ac:dyDescent="0.3">
      <c r="A221" s="1"/>
      <c r="B221" s="14" t="s">
        <v>270</v>
      </c>
      <c r="C221" s="15"/>
      <c r="D221" s="16"/>
      <c r="E221" s="16"/>
      <c r="F221" s="16"/>
      <c r="G221" s="21"/>
      <c r="H221" s="25" t="s">
        <v>271</v>
      </c>
      <c r="I221" s="21"/>
      <c r="J221" s="21"/>
      <c r="K221" s="16"/>
      <c r="L221" s="16"/>
      <c r="M221" s="16"/>
      <c r="T221" s="168"/>
    </row>
    <row r="222" spans="1:20" s="11" customFormat="1" ht="86.25" hidden="1" customHeight="1" x14ac:dyDescent="0.2">
      <c r="A222" s="1"/>
      <c r="B222" s="14" t="s">
        <v>264</v>
      </c>
      <c r="C222" s="1"/>
      <c r="D222" s="2"/>
      <c r="E222" s="3"/>
      <c r="F222" s="3"/>
      <c r="G222" s="20"/>
      <c r="H222" s="25" t="s">
        <v>265</v>
      </c>
      <c r="I222" s="22"/>
      <c r="J222" s="22"/>
      <c r="K222" s="4"/>
      <c r="L222" s="4"/>
      <c r="M222" s="4"/>
      <c r="T222" s="168"/>
    </row>
    <row r="223" spans="1:20" s="11" customFormat="1" ht="86.25" customHeight="1" x14ac:dyDescent="0.2">
      <c r="A223" s="1"/>
      <c r="B223" s="14" t="s">
        <v>270</v>
      </c>
      <c r="C223" s="1"/>
      <c r="D223" s="2"/>
      <c r="E223" s="3"/>
      <c r="F223" s="3"/>
      <c r="G223" s="20"/>
      <c r="H223" s="25" t="s">
        <v>271</v>
      </c>
      <c r="I223" s="22"/>
      <c r="J223" s="22"/>
      <c r="K223" s="4"/>
      <c r="L223" s="4"/>
      <c r="M223" s="4"/>
      <c r="T223" s="168"/>
    </row>
    <row r="224" spans="1:20" s="11" customFormat="1" x14ac:dyDescent="0.2">
      <c r="A224" s="1"/>
      <c r="B224" s="1"/>
      <c r="C224" s="1"/>
      <c r="D224" s="2"/>
      <c r="E224" s="3"/>
      <c r="F224" s="3"/>
      <c r="G224" s="20"/>
      <c r="H224" s="22"/>
      <c r="I224" s="22"/>
      <c r="J224" s="22"/>
      <c r="K224" s="4"/>
      <c r="L224" s="4"/>
      <c r="M224" s="4"/>
      <c r="T224" s="168"/>
    </row>
    <row r="225" spans="1:20" s="11" customFormat="1" ht="33" customHeight="1" x14ac:dyDescent="0.2">
      <c r="A225" s="1"/>
      <c r="B225" s="1"/>
      <c r="C225" s="1"/>
      <c r="D225" s="2"/>
      <c r="E225" s="3"/>
      <c r="F225" s="3"/>
      <c r="G225" s="20"/>
      <c r="H225" s="22"/>
      <c r="I225" s="22"/>
      <c r="J225" s="22"/>
      <c r="K225" s="4"/>
      <c r="L225" s="4"/>
      <c r="M225" s="4"/>
      <c r="T225" s="168"/>
    </row>
    <row r="226" spans="1:20" s="11" customFormat="1" x14ac:dyDescent="0.2">
      <c r="A226" s="1"/>
      <c r="B226" s="1"/>
      <c r="C226" s="1"/>
      <c r="D226" s="2"/>
      <c r="E226" s="3"/>
      <c r="F226" s="3"/>
      <c r="G226" s="20"/>
      <c r="H226" s="23"/>
      <c r="I226" s="22"/>
      <c r="J226" s="22"/>
      <c r="K226" s="4"/>
      <c r="L226" s="4"/>
      <c r="M226" s="4"/>
      <c r="T226" s="168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3:I3"/>
    <mergeCell ref="H2:J2"/>
  </mergeCells>
  <phoneticPr fontId="0" type="noConversion"/>
  <printOptions horizontalCentered="1"/>
  <pageMargins left="0.59055118110236227" right="0.19685039370078741" top="0.59055118110236227" bottom="0.51181102362204722" header="0.39370078740157483" footer="0.51181102362204722"/>
  <pageSetup paperSize="9" scale="38" firstPageNumber="0" fitToHeight="8" orientation="landscape" r:id="rId1"/>
  <headerFooter differentFirst="1">
    <oddHeader>&amp;C&amp;14&amp;P</oddHeader>
  </headerFooter>
  <rowBreaks count="5" manualBreakCount="5">
    <brk id="21" max="9" man="1"/>
    <brk id="40" max="16383" man="1"/>
    <brk id="61" max="9" man="1"/>
    <brk id="118" max="9" man="1"/>
    <brk id="1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2025-12-29T07:09:32Z</cp:lastPrinted>
  <dcterms:created xsi:type="dcterms:W3CDTF">2016-11-15T14:28:25Z</dcterms:created>
  <dcterms:modified xsi:type="dcterms:W3CDTF">2025-12-29T13:06:22Z</dcterms:modified>
  <cp:category/>
  <cp:contentStatus/>
</cp:coreProperties>
</file>