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СЕСІЯ\42 сесія позачергова 28.07.2025 р\979 зміни до бюджету\"/>
    </mc:Choice>
  </mc:AlternateContent>
  <xr:revisionPtr revIDLastSave="0" documentId="13_ncr:1_{9E241B2E-D91F-4FB6-B1E2-9DADA124AAA2}" xr6:coauthVersionLast="47" xr6:coauthVersionMax="47" xr10:uidLastSave="{00000000-0000-0000-0000-000000000000}"/>
  <bookViews>
    <workbookView xWindow="0" yWindow="600" windowWidth="28800" windowHeight="15600" xr2:uid="{00000000-000D-0000-FFFF-FFFF00000000}"/>
  </bookViews>
  <sheets>
    <sheet name="Дод 5" sheetId="3" r:id="rId1"/>
  </sheets>
  <definedNames>
    <definedName name="_xlnm._FilterDatabase" localSheetId="0" hidden="1">'Дод 5'!$A$75:$J$90</definedName>
    <definedName name="_xlnm.Print_Titles" localSheetId="0">'Дод 5'!$10:$11</definedName>
    <definedName name="_xlnm.Print_Area" localSheetId="0">'Дод 5'!$A$1:$J$79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3" l="1"/>
  <c r="G20" i="3"/>
  <c r="I24" i="3" l="1"/>
  <c r="G24" i="3"/>
  <c r="I39" i="3" l="1"/>
  <c r="G39" i="3"/>
  <c r="I62" i="3" l="1"/>
  <c r="G62" i="3"/>
  <c r="I49" i="3" l="1"/>
  <c r="G49" i="3"/>
  <c r="I66" i="3" l="1"/>
  <c r="G66" i="3"/>
  <c r="I26" i="3"/>
  <c r="G26" i="3"/>
  <c r="I60" i="3"/>
  <c r="G60" i="3"/>
  <c r="G59" i="3"/>
  <c r="I59" i="3"/>
  <c r="K75" i="3" l="1"/>
  <c r="I40" i="3" l="1"/>
  <c r="G41" i="3" l="1"/>
  <c r="G40" i="3" s="1"/>
  <c r="G32" i="3"/>
  <c r="I32" i="3"/>
  <c r="G33" i="3"/>
  <c r="G31" i="3"/>
  <c r="G30" i="3"/>
  <c r="I30" i="3"/>
  <c r="H35" i="3"/>
  <c r="G54" i="3" l="1"/>
  <c r="I54" i="3"/>
  <c r="H73" i="3" l="1"/>
  <c r="H71" i="3" s="1"/>
  <c r="H22" i="3"/>
  <c r="H19" i="3" s="1"/>
  <c r="G44" i="3" l="1"/>
  <c r="H42" i="3" l="1"/>
  <c r="H34" i="3"/>
  <c r="H18" i="3"/>
  <c r="G14" i="3" l="1"/>
  <c r="I14" i="3"/>
  <c r="H16" i="3" l="1"/>
  <c r="H13" i="3" s="1"/>
  <c r="H48" i="3"/>
  <c r="H46" i="3" s="1"/>
  <c r="H65" i="3"/>
  <c r="I52" i="3" l="1"/>
  <c r="I51" i="3"/>
  <c r="I50" i="3" s="1"/>
  <c r="G52" i="3"/>
  <c r="G51" i="3" s="1"/>
  <c r="G50" i="3" s="1"/>
  <c r="I22" i="3"/>
  <c r="I19" i="3" s="1"/>
  <c r="I18" i="3" s="1"/>
  <c r="G22" i="3"/>
  <c r="G19" i="3" s="1"/>
  <c r="I65" i="3"/>
  <c r="G65" i="3"/>
  <c r="I58" i="3"/>
  <c r="G58" i="3"/>
  <c r="I43" i="3"/>
  <c r="I42" i="3" s="1"/>
  <c r="G43" i="3"/>
  <c r="G42" i="3" s="1"/>
  <c r="I48" i="3"/>
  <c r="I47" i="3" s="1"/>
  <c r="I46" i="3" s="1"/>
  <c r="G48" i="3"/>
  <c r="G47" i="3" s="1"/>
  <c r="I38" i="3"/>
  <c r="G38" i="3"/>
  <c r="I16" i="3"/>
  <c r="I13" i="3" s="1"/>
  <c r="G16" i="3"/>
  <c r="G13" i="3" s="1"/>
  <c r="I57" i="3" l="1"/>
  <c r="G56" i="3"/>
  <c r="G57" i="3"/>
  <c r="G73" i="3"/>
  <c r="G72" i="3" s="1"/>
  <c r="G71" i="3" s="1"/>
  <c r="I73" i="3"/>
  <c r="I72" i="3" s="1"/>
  <c r="I71" i="3" s="1"/>
  <c r="G18" i="3" l="1"/>
  <c r="I36" i="3"/>
  <c r="I35" i="3" s="1"/>
  <c r="G36" i="3"/>
  <c r="G35" i="3" s="1"/>
  <c r="G34" i="3" s="1"/>
  <c r="I34" i="3" l="1"/>
  <c r="G46" i="3" l="1"/>
  <c r="J68" i="3" l="1"/>
  <c r="H12" i="3" l="1"/>
  <c r="G12" i="3"/>
  <c r="G75" i="3" s="1"/>
  <c r="I12" i="3" l="1"/>
  <c r="H56" i="3" l="1"/>
  <c r="H75" i="3" s="1"/>
  <c r="I56" i="3" l="1"/>
  <c r="I75" i="3" s="1"/>
</calcChain>
</file>

<file path=xl/sharedStrings.xml><?xml version="1.0" encoding="utf-8"?>
<sst xmlns="http://schemas.openxmlformats.org/spreadsheetml/2006/main" count="160" uniqueCount="118">
  <si>
    <t>ОБСЯГИ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</si>
  <si>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</si>
  <si>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</si>
  <si>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</si>
  <si>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</si>
  <si>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</si>
  <si>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інвестиційного проекту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</si>
  <si>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</si>
  <si>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</si>
  <si>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</si>
  <si>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х</t>
  </si>
  <si>
    <t>Усього</t>
  </si>
  <si>
    <t>Управління житлово-комунального господарства та капітального будівництва  Тернівської міської ради</t>
  </si>
  <si>
    <t>Управління житлово-комунального господарства та капітального будівництва Тернівської міської ради</t>
  </si>
  <si>
    <t>1200000</t>
  </si>
  <si>
    <t>1210000</t>
  </si>
  <si>
    <t>Секретар міської ради</t>
  </si>
  <si>
    <t>0459100000</t>
  </si>
  <si>
    <t>грн.</t>
  </si>
  <si>
    <t>Виконавчий комітет  Тернівської  міської ради</t>
  </si>
  <si>
    <t>0200000</t>
  </si>
  <si>
    <t>0210000</t>
  </si>
  <si>
    <t>Багатопрофільна стаціонарна медична допомога населенню</t>
  </si>
  <si>
    <t>0212010</t>
  </si>
  <si>
    <t>0731</t>
  </si>
  <si>
    <t>Реконструкція скверу по вул. Миру (в т.ч. коригування ПКД - 155 000 грн)</t>
  </si>
  <si>
    <t>в тому числі за рахунок додатковової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</si>
  <si>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1000000</t>
  </si>
  <si>
    <t>1010000</t>
  </si>
  <si>
    <t>Відділ культури Тернівської міської ради</t>
  </si>
  <si>
    <t>Поповнення бібліотечного фонду</t>
  </si>
  <si>
    <t>4030</t>
  </si>
  <si>
    <t>0824</t>
  </si>
  <si>
    <t>Забезпечення діяльності бібліотек</t>
  </si>
  <si>
    <t>1216030</t>
  </si>
  <si>
    <t>6030</t>
  </si>
  <si>
    <t>0620</t>
  </si>
  <si>
    <t>Організація благоустрою населенних пунктів</t>
  </si>
  <si>
    <t>0800000</t>
  </si>
  <si>
    <t>0810000</t>
  </si>
  <si>
    <t>Управління соціального захисту населення Тернівської міської ради</t>
  </si>
  <si>
    <t>0111</t>
  </si>
  <si>
    <t>Оновлення матеріально-технічного бази</t>
  </si>
  <si>
    <t>2010</t>
  </si>
  <si>
    <t>0600000</t>
  </si>
  <si>
    <t>Відділ освіти Тернівської міської ради</t>
  </si>
  <si>
    <t>0610000</t>
  </si>
  <si>
    <t>0611021</t>
  </si>
  <si>
    <t>1021</t>
  </si>
  <si>
    <t>0921</t>
  </si>
  <si>
    <t>Надання загальної середньої освіти  закладами загальної середньої освіти за рахунок коштів місцевого бюджету</t>
  </si>
  <si>
    <t>3700000</t>
  </si>
  <si>
    <t>Фінансове управління Тернівської міської ради</t>
  </si>
  <si>
    <t>3710000</t>
  </si>
  <si>
    <t>3710160</t>
  </si>
  <si>
    <t>0160</t>
  </si>
  <si>
    <t>Керівництво і управління у відповідній сфері у містах (місті Києві), селищах, селах,  територіальних громадах</t>
  </si>
  <si>
    <t xml:space="preserve">Оновлення матеріально-технічного бази </t>
  </si>
  <si>
    <t>Керівництво і управління у відповідній сфері у містах (місті Києві), селищах, селах, територіальних громадах</t>
  </si>
  <si>
    <t>0810160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</si>
  <si>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</si>
  <si>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</si>
  <si>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</si>
  <si>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</si>
  <si>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1014030</t>
  </si>
  <si>
    <t>0900000</t>
  </si>
  <si>
    <t>Служба у справах дітей  Тернівської міської ради</t>
  </si>
  <si>
    <t>0910000</t>
  </si>
  <si>
    <t>0910160</t>
  </si>
  <si>
    <t>1210160</t>
  </si>
  <si>
    <t>6016</t>
  </si>
  <si>
    <t>1216016</t>
  </si>
  <si>
    <t>Впровадження  засобів обліку витрат та врегулювання споживання води та теплової енергії</t>
  </si>
  <si>
    <t>у 2025 році</t>
  </si>
  <si>
    <t>Встановлення комерційного вузла обліку теплової енергії на житловий будинок за адресою: Дніпропетровська область, м. Тернівка, вул Перемоги буд 13 (в тому числі виготовлення проектно-кошторисної документації та її експертиза)</t>
  </si>
  <si>
    <t>1100000</t>
  </si>
  <si>
    <t>Відділ молоді і спорту  Тернівської міської ради</t>
  </si>
  <si>
    <t>1110000</t>
  </si>
  <si>
    <t>1110160</t>
  </si>
  <si>
    <t>Обсяг капітальних вкладень місцевого бюджету у 2025 році, гривень</t>
  </si>
  <si>
    <t>Очікуваний рівень готовності проекту на кінець 2025 року, %</t>
  </si>
  <si>
    <t>0210150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</si>
  <si>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</si>
  <si>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</si>
  <si>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3133</t>
  </si>
  <si>
    <t>1040</t>
  </si>
  <si>
    <t>Забезпечення молодіжними центрами соціального становлення та розвитку молоді та інші заходи у сфері молодіжної політики</t>
  </si>
  <si>
    <t>капітальних вкладень бюджету у розрізі інвестиційних проектів</t>
  </si>
  <si>
    <t>2024-2025</t>
  </si>
  <si>
    <t>Будівництво-1 установ та закладів соціальної сфери</t>
  </si>
  <si>
    <t>Проведення експертизи проектно-кошторисної документації "Реконструкція адміністративної будівлі за адресою: вул. Григорія Сковороди буд 12-Б, м. Тернівка, Павлоградського району, Дніпропетровської області</t>
  </si>
  <si>
    <t>0611184</t>
  </si>
  <si>
    <t>0611291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</si>
  <si>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</si>
  <si>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0990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</si>
  <si>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</si>
  <si>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Придбання засобів навчання та комп'ютерного обладнання для оснащення кабінетів предмета "Захист України"</t>
  </si>
  <si>
    <t xml:space="preserve">Придбання засобів навчання, комп’ютерного та мультимедійного обладнання </t>
  </si>
  <si>
    <t xml:space="preserve">до додатку № 5 до рішення міської ради "Про бюджет Тернівської міської територіальної громади на 2025 рік" від 29.11.2024 року №  819-38/VIII  </t>
  </si>
  <si>
    <t>1216012</t>
  </si>
  <si>
    <t>6012</t>
  </si>
  <si>
    <t>Забезпечення діяльності з виробництва, транспортування, постачання теплової енергії</t>
  </si>
  <si>
    <t>Забезпечення діяльності інших закладів у сфері освіти</t>
  </si>
  <si>
    <t>Жанна ШКУТ</t>
  </si>
  <si>
    <t>Заступник міського голови</t>
  </si>
  <si>
    <t>Лілія КРИЖАНОВСЬКА</t>
  </si>
  <si>
    <t>Встановлення комерційного вузла обліку теплової енергії на житловий будинок за адресою: Дніпропетровська область, м. Тернівка, бульвар Героїв Космосу буд 1 (в тому числі виготовлення проектно-кошторисної документації)</t>
  </si>
  <si>
    <t xml:space="preserve">Додаток № 5
до  рішення  Тернівської міської ради </t>
  </si>
  <si>
    <t>0611141</t>
  </si>
  <si>
    <t>0611183</t>
  </si>
  <si>
    <t xml:space="preserve"> 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</si>
  <si>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0611070</t>
  </si>
  <si>
    <t>Надання позашкільної освіти закладами позашкільної освіти, заходи із позашкільної роботи з дітьми</t>
  </si>
  <si>
    <t>0960</t>
  </si>
  <si>
    <t>0611010</t>
  </si>
  <si>
    <t>Надання дошкільної освіти</t>
  </si>
  <si>
    <t>0910</t>
  </si>
  <si>
    <t xml:space="preserve">від 28.07.2025 p. № 979-42/VIII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</si>
</sst>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8" x14ac:knownFonts="1">
    <font>
      <sz val="10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Helv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i/>
      <sz val="11"/>
      <color rgb="FFFF0000"/>
      <name val="Times New Roman"/>
      <family val="1"/>
      <charset val="204"/>
    </font>
    <font>
      <sz val="13"/>
      <name val="Times New Roman"/>
      <family val="1"/>
      <charset val="204"/>
    </font>
    <font>
      <b/>
      <u/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4"/>
      <name val="Arial"/>
      <family val="2"/>
      <charset val="204"/>
    </font>
    <font>
      <b/>
      <sz val="13"/>
      <name val="Times New Roman CYR"/>
      <charset val="204"/>
    </font>
    <font>
      <b/>
      <sz val="11"/>
      <color rgb="FFFF0000"/>
      <name val="Times New Roman"/>
      <family val="1"/>
      <charset val="204"/>
    </font>
    <font>
      <sz val="12"/>
      <color rgb="FFFF000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>
      <alignment vertical="top"/>
    </xf>
    <xf numFmtId="0" fontId="7" fillId="0" borderId="0"/>
    <xf numFmtId="0" fontId="2" fillId="0" borderId="0"/>
  </cellStyleXfs>
  <cellXfs count="60">
    <xf numFmtId="0" fontId="0" fillId="0" borderId="0" xfId="0"/>
    <xf numFmtId="0" fontId="8" fillId="0" borderId="0" xfId="3" applyFont="1" applyAlignment="1">
      <alignment wrapText="1"/>
    </xf>
    <xf numFmtId="49" fontId="9" fillId="0" borderId="0" xfId="3" applyNumberFormat="1" applyFont="1" applyAlignment="1">
      <alignment horizontal="center" vertical="center"/>
    </xf>
    <xf numFmtId="0" fontId="4" fillId="0" borderId="0" xfId="0" applyFont="1"/>
    <xf numFmtId="0" fontId="5" fillId="0" borderId="2" xfId="0" applyFont="1" applyBorder="1" applyAlignment="1">
      <alignment horizontal="center" vertical="center" wrapText="1"/>
    </xf>
    <xf numFmtId="3" fontId="10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3" fontId="4" fillId="0" borderId="0" xfId="0" applyNumberFormat="1" applyFont="1"/>
    <xf numFmtId="0" fontId="6" fillId="0" borderId="0" xfId="0" applyFont="1"/>
    <xf numFmtId="3" fontId="4" fillId="0" borderId="0" xfId="0" applyNumberFormat="1" applyFont="1" applyAlignment="1">
      <alignment horizont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3" fontId="12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3" fillId="0" borderId="0" xfId="0" applyFont="1"/>
    <xf numFmtId="0" fontId="15" fillId="0" borderId="0" xfId="0" applyFont="1"/>
    <xf numFmtId="49" fontId="16" fillId="0" borderId="2" xfId="0" applyNumberFormat="1" applyFont="1" applyBorder="1" applyAlignment="1">
      <alignment horizontal="center" vertical="center" wrapText="1"/>
    </xf>
    <xf numFmtId="49" fontId="16" fillId="2" borderId="2" xfId="0" applyNumberFormat="1" applyFont="1" applyFill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 wrapText="1"/>
    </xf>
    <xf numFmtId="49" fontId="17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3" fontId="15" fillId="0" borderId="0" xfId="0" applyNumberFormat="1" applyFont="1"/>
    <xf numFmtId="0" fontId="10" fillId="0" borderId="2" xfId="0" applyFont="1" applyBorder="1" applyAlignment="1">
      <alignment horizontal="center" vertical="center" wrapText="1"/>
    </xf>
    <xf numFmtId="3" fontId="10" fillId="2" borderId="2" xfId="0" applyNumberFormat="1" applyFont="1" applyFill="1" applyBorder="1" applyAlignment="1">
      <alignment wrapText="1"/>
    </xf>
    <xf numFmtId="0" fontId="18" fillId="0" borderId="0" xfId="0" applyFont="1"/>
    <xf numFmtId="3" fontId="18" fillId="0" borderId="0" xfId="0" applyNumberFormat="1" applyFont="1"/>
    <xf numFmtId="0" fontId="13" fillId="3" borderId="0" xfId="0" applyFont="1" applyFill="1"/>
    <xf numFmtId="164" fontId="1" fillId="0" borderId="2" xfId="0" applyNumberFormat="1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vertical="center" wrapText="1"/>
    </xf>
    <xf numFmtId="3" fontId="10" fillId="0" borderId="2" xfId="0" applyNumberFormat="1" applyFont="1" applyBorder="1" applyAlignment="1">
      <alignment wrapText="1"/>
    </xf>
    <xf numFmtId="0" fontId="1" fillId="0" borderId="0" xfId="0" applyFont="1" applyAlignment="1">
      <alignment horizontal="left" wrapText="1"/>
    </xf>
    <xf numFmtId="0" fontId="21" fillId="3" borderId="0" xfId="0" applyFont="1" applyFill="1"/>
    <xf numFmtId="49" fontId="22" fillId="0" borderId="2" xfId="0" applyNumberFormat="1" applyFont="1" applyBorder="1"/>
    <xf numFmtId="49" fontId="22" fillId="0" borderId="2" xfId="0" applyNumberFormat="1" applyFont="1" applyBorder="1" applyAlignment="1">
      <alignment horizontal="center"/>
    </xf>
    <xf numFmtId="2" fontId="22" fillId="0" borderId="2" xfId="0" applyNumberFormat="1" applyFont="1" applyBorder="1" applyAlignment="1">
      <alignment horizontal="left" wrapText="1"/>
    </xf>
    <xf numFmtId="0" fontId="24" fillId="0" borderId="2" xfId="0" applyFont="1" applyBorder="1" applyAlignment="1">
      <alignment horizontal="left" vertical="center" wrapText="1"/>
    </xf>
    <xf numFmtId="3" fontId="24" fillId="0" borderId="2" xfId="0" applyNumberFormat="1" applyFont="1" applyBorder="1" applyAlignment="1">
      <alignment horizontal="center" vertical="center" wrapText="1"/>
    </xf>
    <xf numFmtId="0" fontId="25" fillId="3" borderId="0" xfId="0" applyFont="1" applyFill="1"/>
    <xf numFmtId="3" fontId="24" fillId="0" borderId="2" xfId="0" applyNumberFormat="1" applyFont="1" applyBorder="1" applyAlignment="1">
      <alignment wrapText="1"/>
    </xf>
    <xf numFmtId="0" fontId="24" fillId="0" borderId="2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6" fillId="0" borderId="0" xfId="0" applyFont="1"/>
    <xf numFmtId="1" fontId="1" fillId="0" borderId="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8" fillId="0" borderId="0" xfId="3" applyFont="1" applyAlignment="1">
      <alignment horizontal="center" wrapText="1"/>
    </xf>
    <xf numFmtId="0" fontId="8" fillId="0" borderId="0" xfId="3" applyFont="1" applyAlignment="1">
      <alignment horizontal="center"/>
    </xf>
    <xf numFmtId="49" fontId="23" fillId="2" borderId="1" xfId="0" applyNumberFormat="1" applyFont="1" applyFill="1" applyBorder="1" applyAlignment="1">
      <alignment horizontal="left" vertical="center" wrapText="1"/>
    </xf>
    <xf numFmtId="0" fontId="19" fillId="0" borderId="0" xfId="4" applyFont="1" applyAlignment="1" applyProtection="1">
      <alignment horizontal="left" vertical="center" wrapText="1"/>
      <protection locked="0"/>
    </xf>
    <xf numFmtId="0" fontId="20" fillId="0" borderId="0" xfId="0" applyFont="1" applyAlignment="1">
      <alignment horizontal="left" wrapText="1"/>
    </xf>
    <xf numFmtId="0" fontId="20" fillId="0" borderId="0" xfId="0" applyFont="1" applyAlignment="1">
      <alignment horizontal="left" vertical="top" wrapText="1"/>
    </xf>
  </cellXfs>
  <cellStyles count="5">
    <cellStyle name="Звичайний 22" xfId="1" xr:uid="{00000000-0005-0000-0000-000000000000}"/>
    <cellStyle name="Звичайний_Додаток _ 3 зм_ни 4575" xfId="2" xr:uid="{00000000-0005-0000-0000-000001000000}"/>
    <cellStyle name="Обычный" xfId="0" builtinId="0"/>
    <cellStyle name="Обычный_Дод 7 РП 30.01.12" xfId="4" xr:uid="{00000000-0005-0000-0000-000003000000}"/>
    <cellStyle name="Обычный_Додаток 6 джерела..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0"/>
  <sheetViews>
    <sheetView tabSelected="1" view="pageBreakPreview" topLeftCell="E1" zoomScaleNormal="100" zoomScaleSheetLayoutView="100" workbookViewId="0">
      <selection activeCell="N6" sqref="N6"/>
    </sheetView>
  </sheetViews>
  <sheetFormatPr defaultColWidth="9.140625" defaultRowHeight="12.75" x14ac:dyDescent="0.2"/>
  <cols>
    <col min="1" max="1" width="14.28515625" style="3" customWidth="1"/>
    <col min="2" max="2" width="15.140625" style="3" customWidth="1"/>
    <col min="3" max="3" width="16" style="3" customWidth="1"/>
    <col min="4" max="4" width="64.28515625" style="3" customWidth="1"/>
    <col min="5" max="5" width="73.7109375" style="3" bestFit="1" customWidth="1"/>
    <col min="6" max="6" width="15.28515625" style="3" customWidth="1"/>
    <col min="7" max="7" width="18.85546875" style="3" customWidth="1"/>
    <col min="8" max="8" width="26.5703125" style="3" customWidth="1"/>
    <col min="9" max="9" width="28.42578125" style="3" customWidth="1"/>
    <col min="10" max="10" width="21.28515625" style="3" customWidth="1"/>
    <col min="11" max="11" width="11.85546875" style="3" hidden="1" customWidth="1"/>
    <col min="12" max="12" width="11.7109375" style="3" customWidth="1"/>
    <col min="13" max="16384" width="9.140625" style="3"/>
  </cols>
  <sheetData>
    <row r="1" spans="1:10" ht="58.7" customHeight="1" x14ac:dyDescent="0.2">
      <c r="A1" s="13"/>
      <c r="B1" s="13"/>
      <c r="I1" s="57" t="s">
        <v>107</v>
      </c>
      <c r="J1" s="57"/>
    </row>
    <row r="2" spans="1:10" ht="27.2" customHeight="1" x14ac:dyDescent="0.3">
      <c r="A2" s="14"/>
      <c r="I2" s="58" t="s">
        <v>117</v>
      </c>
      <c r="J2" s="58"/>
    </row>
    <row r="3" spans="1:10" s="51" customFormat="1" ht="90" customHeight="1" x14ac:dyDescent="0.2">
      <c r="A3" s="50"/>
      <c r="I3" s="59" t="s">
        <v>98</v>
      </c>
      <c r="J3" s="59"/>
    </row>
    <row r="4" spans="1:10" ht="15.75" x14ac:dyDescent="0.25">
      <c r="A4" s="14"/>
      <c r="J4" s="40"/>
    </row>
    <row r="5" spans="1:10" ht="22.5" x14ac:dyDescent="0.2">
      <c r="A5" s="53" t="s">
        <v>0</v>
      </c>
      <c r="B5" s="53"/>
      <c r="C5" s="53"/>
      <c r="D5" s="53"/>
      <c r="E5" s="53"/>
      <c r="F5" s="53"/>
      <c r="G5" s="53"/>
      <c r="H5" s="53"/>
      <c r="I5" s="53"/>
      <c r="J5" s="53"/>
    </row>
    <row r="6" spans="1:10" ht="22.5" x14ac:dyDescent="0.2">
      <c r="A6" s="53" t="s">
        <v>87</v>
      </c>
      <c r="B6" s="53"/>
      <c r="C6" s="53"/>
      <c r="D6" s="53"/>
      <c r="E6" s="53"/>
      <c r="F6" s="53"/>
      <c r="G6" s="53"/>
      <c r="H6" s="53"/>
      <c r="I6" s="53"/>
      <c r="J6" s="53"/>
    </row>
    <row r="7" spans="1:10" ht="22.5" x14ac:dyDescent="0.2">
      <c r="A7" s="53" t="s">
        <v>73</v>
      </c>
      <c r="B7" s="53"/>
      <c r="C7" s="53"/>
      <c r="D7" s="53"/>
      <c r="E7" s="53"/>
      <c r="F7" s="53"/>
      <c r="G7" s="53"/>
      <c r="H7" s="53"/>
      <c r="I7" s="53"/>
      <c r="J7" s="53"/>
    </row>
    <row r="8" spans="1:10" ht="15.75" customHeight="1" x14ac:dyDescent="0.2">
      <c r="A8" s="56" t="s">
        <v>17</v>
      </c>
      <c r="B8" s="56"/>
    </row>
    <row r="9" spans="1:10" ht="15.75" hidden="1" x14ac:dyDescent="0.2">
      <c r="A9" s="15" t="s">
        <v>1</v>
      </c>
      <c r="I9" s="16" t="s">
        <v>18</v>
      </c>
    </row>
    <row r="10" spans="1:10" ht="89.25" x14ac:dyDescent="0.2">
      <c r="A10" s="4" t="s">
        <v>2</v>
      </c>
      <c r="B10" s="4" t="s">
        <v>3</v>
      </c>
      <c r="C10" s="4" t="s">
        <v>4</v>
      </c>
      <c r="D10" s="4" t="s">
        <v>5</v>
      </c>
      <c r="E10" s="4" t="s">
        <v>6</v>
      </c>
      <c r="F10" s="4" t="s">
        <v>7</v>
      </c>
      <c r="G10" s="4" t="s">
        <v>8</v>
      </c>
      <c r="H10" s="4" t="s">
        <v>9</v>
      </c>
      <c r="I10" s="4" t="s">
        <v>79</v>
      </c>
      <c r="J10" s="4" t="s">
        <v>80</v>
      </c>
    </row>
    <row r="11" spans="1:10" s="32" customFormat="1" ht="15" x14ac:dyDescent="0.25">
      <c r="A11" s="6">
        <v>1</v>
      </c>
      <c r="B11" s="6">
        <v>2</v>
      </c>
      <c r="C11" s="6">
        <v>3</v>
      </c>
      <c r="D11" s="6">
        <v>4</v>
      </c>
      <c r="E11" s="6">
        <v>5</v>
      </c>
      <c r="F11" s="6">
        <v>6</v>
      </c>
      <c r="G11" s="6">
        <v>7</v>
      </c>
      <c r="H11" s="5">
        <v>8</v>
      </c>
      <c r="I11" s="6">
        <v>9</v>
      </c>
      <c r="J11" s="6">
        <v>10</v>
      </c>
    </row>
    <row r="12" spans="1:10" s="22" customFormat="1" ht="15" x14ac:dyDescent="0.25">
      <c r="A12" s="24" t="s">
        <v>20</v>
      </c>
      <c r="B12" s="6"/>
      <c r="C12" s="6"/>
      <c r="D12" s="25" t="s">
        <v>19</v>
      </c>
      <c r="E12" s="6"/>
      <c r="F12" s="6"/>
      <c r="G12" s="5">
        <f t="shared" ref="G12:I16" si="0">G13</f>
        <v>828000</v>
      </c>
      <c r="H12" s="5">
        <f t="shared" si="0"/>
        <v>0</v>
      </c>
      <c r="I12" s="5">
        <f t="shared" si="0"/>
        <v>828000</v>
      </c>
      <c r="J12" s="6"/>
    </row>
    <row r="13" spans="1:10" s="22" customFormat="1" ht="15" x14ac:dyDescent="0.25">
      <c r="A13" s="26" t="s">
        <v>21</v>
      </c>
      <c r="B13" s="6"/>
      <c r="C13" s="6"/>
      <c r="D13" s="27" t="s">
        <v>19</v>
      </c>
      <c r="E13" s="6"/>
      <c r="F13" s="6"/>
      <c r="G13" s="7">
        <f>G16+G14</f>
        <v>828000</v>
      </c>
      <c r="H13" s="7">
        <f t="shared" ref="H13" si="1">H16+H14</f>
        <v>0</v>
      </c>
      <c r="I13" s="7">
        <f>I16+I14</f>
        <v>828000</v>
      </c>
      <c r="J13" s="19"/>
    </row>
    <row r="14" spans="1:10" s="22" customFormat="1" ht="57.75" x14ac:dyDescent="0.25">
      <c r="A14" s="9" t="s">
        <v>81</v>
      </c>
      <c r="B14" s="6" t="s">
        <v>82</v>
      </c>
      <c r="C14" s="6" t="s">
        <v>41</v>
      </c>
      <c r="D14" s="31" t="s">
        <v>83</v>
      </c>
      <c r="E14" s="6"/>
      <c r="F14" s="6"/>
      <c r="G14" s="5">
        <f>G15</f>
        <v>57000</v>
      </c>
      <c r="H14" s="7"/>
      <c r="I14" s="5">
        <f>I15</f>
        <v>57000</v>
      </c>
      <c r="J14" s="19"/>
    </row>
    <row r="15" spans="1:10" s="22" customFormat="1" ht="15" x14ac:dyDescent="0.25">
      <c r="A15" s="26"/>
      <c r="B15" s="6"/>
      <c r="C15" s="6"/>
      <c r="D15" s="27"/>
      <c r="E15" s="8" t="s">
        <v>57</v>
      </c>
      <c r="F15" s="6">
        <v>2025</v>
      </c>
      <c r="G15" s="7">
        <v>57000</v>
      </c>
      <c r="H15" s="7"/>
      <c r="I15" s="7">
        <v>57000</v>
      </c>
      <c r="J15" s="6">
        <v>100</v>
      </c>
    </row>
    <row r="16" spans="1:10" s="22" customFormat="1" ht="15" x14ac:dyDescent="0.25">
      <c r="A16" s="9" t="s">
        <v>23</v>
      </c>
      <c r="B16" s="6" t="s">
        <v>43</v>
      </c>
      <c r="C16" s="6" t="s">
        <v>24</v>
      </c>
      <c r="D16" s="31" t="s">
        <v>22</v>
      </c>
      <c r="E16" s="8"/>
      <c r="F16" s="7"/>
      <c r="G16" s="5">
        <f t="shared" si="0"/>
        <v>771000</v>
      </c>
      <c r="H16" s="5">
        <f t="shared" si="0"/>
        <v>0</v>
      </c>
      <c r="I16" s="5">
        <f t="shared" si="0"/>
        <v>771000</v>
      </c>
      <c r="J16" s="7"/>
    </row>
    <row r="17" spans="1:10" s="22" customFormat="1" ht="15" x14ac:dyDescent="0.25">
      <c r="A17" s="18"/>
      <c r="B17" s="19"/>
      <c r="C17" s="19"/>
      <c r="D17" s="19"/>
      <c r="E17" s="8" t="s">
        <v>57</v>
      </c>
      <c r="F17" s="6">
        <v>2025</v>
      </c>
      <c r="G17" s="7">
        <v>771000</v>
      </c>
      <c r="H17" s="7"/>
      <c r="I17" s="7">
        <v>771000</v>
      </c>
      <c r="J17" s="7">
        <v>100</v>
      </c>
    </row>
    <row r="18" spans="1:10" s="34" customFormat="1" ht="21.2" customHeight="1" x14ac:dyDescent="0.25">
      <c r="A18" s="24" t="s">
        <v>44</v>
      </c>
      <c r="B18" s="30"/>
      <c r="C18" s="30"/>
      <c r="D18" s="25" t="s">
        <v>45</v>
      </c>
      <c r="E18" s="8"/>
      <c r="F18" s="6"/>
      <c r="G18" s="5">
        <f t="shared" ref="G18:H18" si="2">G19</f>
        <v>4170950</v>
      </c>
      <c r="H18" s="5">
        <f t="shared" si="2"/>
        <v>0</v>
      </c>
      <c r="I18" s="5">
        <f>I19</f>
        <v>2020110</v>
      </c>
      <c r="J18" s="6"/>
    </row>
    <row r="19" spans="1:10" s="34" customFormat="1" ht="15" x14ac:dyDescent="0.25">
      <c r="A19" s="26" t="s">
        <v>46</v>
      </c>
      <c r="B19" s="6"/>
      <c r="C19" s="6"/>
      <c r="D19" s="27" t="s">
        <v>45</v>
      </c>
      <c r="E19" s="8"/>
      <c r="F19" s="6"/>
      <c r="G19" s="7">
        <f>G22+G31+G33+G27+G25+G20+G29</f>
        <v>4170950</v>
      </c>
      <c r="H19" s="7">
        <f t="shared" ref="H19" si="3">H22+H31+H33</f>
        <v>0</v>
      </c>
      <c r="I19" s="7">
        <f>I22+I31+I33+I27+I25+I20+I29</f>
        <v>2020110</v>
      </c>
      <c r="J19" s="6"/>
    </row>
    <row r="20" spans="1:10" s="34" customFormat="1" ht="15" x14ac:dyDescent="0.25">
      <c r="A20" s="9" t="s">
        <v>114</v>
      </c>
      <c r="B20" s="6">
        <v>1010</v>
      </c>
      <c r="C20" s="9" t="s">
        <v>116</v>
      </c>
      <c r="D20" s="39" t="s">
        <v>115</v>
      </c>
      <c r="E20" s="8"/>
      <c r="F20" s="6"/>
      <c r="G20" s="5">
        <f>G21</f>
        <v>53710</v>
      </c>
      <c r="H20" s="7"/>
      <c r="I20" s="5">
        <f>I21</f>
        <v>53710</v>
      </c>
      <c r="J20" s="6"/>
    </row>
    <row r="21" spans="1:10" s="34" customFormat="1" ht="15" x14ac:dyDescent="0.25">
      <c r="A21" s="26"/>
      <c r="B21" s="6"/>
      <c r="C21" s="6"/>
      <c r="D21" s="27"/>
      <c r="E21" s="8" t="s">
        <v>57</v>
      </c>
      <c r="F21" s="6">
        <v>2025</v>
      </c>
      <c r="G21" s="7">
        <v>53710</v>
      </c>
      <c r="H21" s="7"/>
      <c r="I21" s="7">
        <v>53710</v>
      </c>
      <c r="J21" s="6">
        <v>100</v>
      </c>
    </row>
    <row r="22" spans="1:10" s="34" customFormat="1" ht="29.25" x14ac:dyDescent="0.25">
      <c r="A22" s="9" t="s">
        <v>47</v>
      </c>
      <c r="B22" s="6" t="s">
        <v>48</v>
      </c>
      <c r="C22" s="9" t="s">
        <v>49</v>
      </c>
      <c r="D22" s="39" t="s">
        <v>50</v>
      </c>
      <c r="E22" s="8"/>
      <c r="F22" s="6"/>
      <c r="G22" s="5">
        <f>G23</f>
        <v>150000</v>
      </c>
      <c r="H22" s="5">
        <f>H23</f>
        <v>0</v>
      </c>
      <c r="I22" s="5">
        <f>I23</f>
        <v>150000</v>
      </c>
      <c r="J22" s="6"/>
    </row>
    <row r="23" spans="1:10" s="34" customFormat="1" ht="17.649999999999999" customHeight="1" x14ac:dyDescent="0.25">
      <c r="A23" s="6"/>
      <c r="B23" s="6"/>
      <c r="C23" s="6"/>
      <c r="D23" s="39"/>
      <c r="E23" s="8" t="s">
        <v>57</v>
      </c>
      <c r="F23" s="6">
        <v>2025</v>
      </c>
      <c r="G23" s="7">
        <v>150000</v>
      </c>
      <c r="H23" s="7"/>
      <c r="I23" s="7">
        <v>150000</v>
      </c>
      <c r="J23" s="6">
        <v>100</v>
      </c>
    </row>
    <row r="24" spans="1:10" s="34" customFormat="1" ht="29.25" x14ac:dyDescent="0.25">
      <c r="A24" s="9" t="s">
        <v>111</v>
      </c>
      <c r="B24" s="6">
        <v>1070</v>
      </c>
      <c r="C24" s="9" t="s">
        <v>113</v>
      </c>
      <c r="D24" s="39" t="s">
        <v>112</v>
      </c>
      <c r="E24" s="8"/>
      <c r="F24" s="6"/>
      <c r="G24" s="5">
        <f>G25</f>
        <v>50000</v>
      </c>
      <c r="H24" s="5"/>
      <c r="I24" s="5">
        <f>I25</f>
        <v>50000</v>
      </c>
      <c r="J24" s="6"/>
    </row>
    <row r="25" spans="1:10" s="34" customFormat="1" ht="17.649999999999999" customHeight="1" x14ac:dyDescent="0.25">
      <c r="A25" s="6"/>
      <c r="B25" s="6"/>
      <c r="C25" s="6"/>
      <c r="D25" s="39"/>
      <c r="E25" s="8" t="s">
        <v>57</v>
      </c>
      <c r="F25" s="6">
        <v>2025</v>
      </c>
      <c r="G25" s="7">
        <v>50000</v>
      </c>
      <c r="H25" s="7"/>
      <c r="I25" s="7">
        <v>50000</v>
      </c>
      <c r="J25" s="6">
        <v>100</v>
      </c>
    </row>
    <row r="26" spans="1:10" s="34" customFormat="1" ht="17.649999999999999" customHeight="1" x14ac:dyDescent="0.25">
      <c r="A26" s="9" t="s">
        <v>108</v>
      </c>
      <c r="B26" s="6">
        <v>1141</v>
      </c>
      <c r="C26" s="9" t="s">
        <v>94</v>
      </c>
      <c r="D26" s="39" t="s">
        <v>102</v>
      </c>
      <c r="E26" s="8"/>
      <c r="F26" s="6"/>
      <c r="G26" s="5">
        <f>G27</f>
        <v>240000</v>
      </c>
      <c r="H26" s="5"/>
      <c r="I26" s="5">
        <f>I27</f>
        <v>240000</v>
      </c>
      <c r="J26" s="30"/>
    </row>
    <row r="27" spans="1:10" s="34" customFormat="1" ht="17.649999999999999" customHeight="1" x14ac:dyDescent="0.25">
      <c r="A27" s="52"/>
      <c r="B27" s="6"/>
      <c r="C27" s="6"/>
      <c r="D27" s="6"/>
      <c r="E27" s="8" t="s">
        <v>57</v>
      </c>
      <c r="F27" s="6">
        <v>2025</v>
      </c>
      <c r="G27" s="7">
        <v>240000</v>
      </c>
      <c r="H27" s="7"/>
      <c r="I27" s="7">
        <v>240000</v>
      </c>
      <c r="J27" s="6">
        <v>100</v>
      </c>
    </row>
    <row r="28" spans="1:10" s="34" customFormat="1" ht="84.75" customHeight="1" x14ac:dyDescent="0.25">
      <c r="A28" s="9" t="s">
        <v>109</v>
      </c>
      <c r="B28" s="6">
        <v>1183</v>
      </c>
      <c r="C28" s="9" t="s">
        <v>94</v>
      </c>
      <c r="D28" s="17" t="s">
        <v>110</v>
      </c>
      <c r="E28" s="8"/>
      <c r="F28" s="6"/>
      <c r="G28" s="5">
        <v>1328429</v>
      </c>
      <c r="H28" s="5"/>
      <c r="I28" s="5">
        <v>372833</v>
      </c>
      <c r="J28" s="6"/>
    </row>
    <row r="29" spans="1:10" s="34" customFormat="1" ht="20.25" customHeight="1" x14ac:dyDescent="0.25">
      <c r="A29" s="9"/>
      <c r="B29" s="6"/>
      <c r="C29" s="9"/>
      <c r="D29" s="17"/>
      <c r="E29" s="8" t="s">
        <v>57</v>
      </c>
      <c r="F29" s="6">
        <v>2025</v>
      </c>
      <c r="G29" s="7">
        <v>1328429</v>
      </c>
      <c r="H29" s="7"/>
      <c r="I29" s="7">
        <v>372833</v>
      </c>
      <c r="J29" s="6">
        <v>100</v>
      </c>
    </row>
    <row r="30" spans="1:10" s="34" customFormat="1" ht="80.849999999999994" customHeight="1" x14ac:dyDescent="0.25">
      <c r="A30" s="9" t="s">
        <v>91</v>
      </c>
      <c r="B30" s="6">
        <v>1184</v>
      </c>
      <c r="C30" s="9" t="s">
        <v>94</v>
      </c>
      <c r="D30" s="39" t="s">
        <v>93</v>
      </c>
      <c r="E30" s="8"/>
      <c r="F30" s="6"/>
      <c r="G30" s="5">
        <f>G31</f>
        <v>1328429</v>
      </c>
      <c r="H30" s="7"/>
      <c r="I30" s="5">
        <f>I31</f>
        <v>903167</v>
      </c>
      <c r="J30" s="6"/>
    </row>
    <row r="31" spans="1:10" s="34" customFormat="1" ht="46.15" customHeight="1" x14ac:dyDescent="0.25">
      <c r="A31" s="6"/>
      <c r="B31" s="6"/>
      <c r="C31" s="6"/>
      <c r="D31" s="6"/>
      <c r="E31" s="8" t="s">
        <v>97</v>
      </c>
      <c r="F31" s="6">
        <v>2025</v>
      </c>
      <c r="G31" s="7">
        <f>929900+398529</f>
        <v>1328429</v>
      </c>
      <c r="H31" s="7"/>
      <c r="I31" s="7">
        <v>903167</v>
      </c>
      <c r="J31" s="6">
        <v>100</v>
      </c>
    </row>
    <row r="32" spans="1:10" s="34" customFormat="1" ht="90.4" customHeight="1" x14ac:dyDescent="0.25">
      <c r="A32" s="9" t="s">
        <v>92</v>
      </c>
      <c r="B32" s="6">
        <v>1291</v>
      </c>
      <c r="C32" s="9" t="s">
        <v>94</v>
      </c>
      <c r="D32" s="39" t="s">
        <v>95</v>
      </c>
      <c r="E32" s="8"/>
      <c r="F32" s="6"/>
      <c r="G32" s="5">
        <f>G33</f>
        <v>1020382</v>
      </c>
      <c r="H32" s="7"/>
      <c r="I32" s="5">
        <f>I33</f>
        <v>250400</v>
      </c>
      <c r="J32" s="6"/>
    </row>
    <row r="33" spans="1:10" s="34" customFormat="1" ht="37.35" customHeight="1" x14ac:dyDescent="0.25">
      <c r="A33" s="6"/>
      <c r="B33" s="6"/>
      <c r="C33" s="6"/>
      <c r="D33" s="6"/>
      <c r="E33" s="8" t="s">
        <v>96</v>
      </c>
      <c r="F33" s="6">
        <v>2025</v>
      </c>
      <c r="G33" s="7">
        <f>306115+714267</f>
        <v>1020382</v>
      </c>
      <c r="H33" s="7"/>
      <c r="I33" s="7">
        <v>250400</v>
      </c>
      <c r="J33" s="6">
        <v>100</v>
      </c>
    </row>
    <row r="34" spans="1:10" s="41" customFormat="1" ht="28.5" x14ac:dyDescent="0.25">
      <c r="A34" s="24" t="s">
        <v>38</v>
      </c>
      <c r="B34" s="30"/>
      <c r="C34" s="30"/>
      <c r="D34" s="25" t="s">
        <v>40</v>
      </c>
      <c r="E34" s="17"/>
      <c r="F34" s="30"/>
      <c r="G34" s="5">
        <f>G35</f>
        <v>632986</v>
      </c>
      <c r="H34" s="5">
        <f>H35</f>
        <v>278888</v>
      </c>
      <c r="I34" s="5">
        <f>I35</f>
        <v>354098</v>
      </c>
      <c r="J34" s="30"/>
    </row>
    <row r="35" spans="1:10" s="34" customFormat="1" ht="15" x14ac:dyDescent="0.25">
      <c r="A35" s="26" t="s">
        <v>39</v>
      </c>
      <c r="B35" s="6"/>
      <c r="C35" s="6"/>
      <c r="D35" s="27" t="s">
        <v>40</v>
      </c>
      <c r="E35" s="8"/>
      <c r="F35" s="6"/>
      <c r="G35" s="7">
        <f>G36+G38+G41</f>
        <v>632986</v>
      </c>
      <c r="H35" s="7">
        <f t="shared" ref="H35" si="4">H36+H38+H41</f>
        <v>278888</v>
      </c>
      <c r="I35" s="7">
        <f>I36+I38+I41</f>
        <v>354098</v>
      </c>
      <c r="J35" s="6"/>
    </row>
    <row r="36" spans="1:10" s="41" customFormat="1" ht="29.25" x14ac:dyDescent="0.25">
      <c r="A36" s="9" t="s">
        <v>59</v>
      </c>
      <c r="B36" s="9" t="s">
        <v>55</v>
      </c>
      <c r="C36" s="9" t="s">
        <v>41</v>
      </c>
      <c r="D36" s="39" t="s">
        <v>58</v>
      </c>
      <c r="E36" s="17"/>
      <c r="F36" s="30"/>
      <c r="G36" s="5">
        <f>G37</f>
        <v>66000</v>
      </c>
      <c r="H36" s="5"/>
      <c r="I36" s="5">
        <f>I37</f>
        <v>66000</v>
      </c>
      <c r="J36" s="30"/>
    </row>
    <row r="37" spans="1:10" s="34" customFormat="1" ht="15" x14ac:dyDescent="0.25">
      <c r="A37" s="6"/>
      <c r="B37" s="6"/>
      <c r="C37" s="6"/>
      <c r="D37" s="6"/>
      <c r="E37" s="8" t="s">
        <v>57</v>
      </c>
      <c r="F37" s="6">
        <v>2025</v>
      </c>
      <c r="G37" s="7">
        <v>66000</v>
      </c>
      <c r="H37" s="7"/>
      <c r="I37" s="7">
        <v>66000</v>
      </c>
      <c r="J37" s="6">
        <v>100</v>
      </c>
    </row>
    <row r="38" spans="1:10" s="34" customFormat="1" ht="57.75" customHeight="1" x14ac:dyDescent="0.25">
      <c r="A38" s="9" t="s">
        <v>60</v>
      </c>
      <c r="B38" s="6" t="s">
        <v>61</v>
      </c>
      <c r="C38" s="9" t="s">
        <v>62</v>
      </c>
      <c r="D38" s="39" t="s">
        <v>63</v>
      </c>
      <c r="E38" s="8"/>
      <c r="F38" s="6"/>
      <c r="G38" s="5">
        <f>G39</f>
        <v>278000</v>
      </c>
      <c r="H38" s="5"/>
      <c r="I38" s="5">
        <f>I39</f>
        <v>278000</v>
      </c>
      <c r="J38" s="6"/>
    </row>
    <row r="39" spans="1:10" s="34" customFormat="1" ht="15" x14ac:dyDescent="0.25">
      <c r="A39" s="6"/>
      <c r="B39" s="6"/>
      <c r="C39" s="6"/>
      <c r="D39" s="6"/>
      <c r="E39" s="8" t="s">
        <v>42</v>
      </c>
      <c r="F39" s="6">
        <v>2025</v>
      </c>
      <c r="G39" s="7">
        <f>55000+23000+200000</f>
        <v>278000</v>
      </c>
      <c r="H39" s="7"/>
      <c r="I39" s="7">
        <f>55000+23000+200000</f>
        <v>278000</v>
      </c>
      <c r="J39" s="6">
        <v>100</v>
      </c>
    </row>
    <row r="40" spans="1:10" s="34" customFormat="1" ht="15" x14ac:dyDescent="0.25">
      <c r="A40" s="6">
        <v>813250</v>
      </c>
      <c r="B40" s="6">
        <v>3250</v>
      </c>
      <c r="C40" s="6">
        <v>1090</v>
      </c>
      <c r="D40" s="39" t="s">
        <v>89</v>
      </c>
      <c r="E40" s="8"/>
      <c r="F40" s="6"/>
      <c r="G40" s="5">
        <f>G41</f>
        <v>288986</v>
      </c>
      <c r="H40" s="5"/>
      <c r="I40" s="5">
        <f>I41</f>
        <v>10098</v>
      </c>
      <c r="J40" s="6"/>
    </row>
    <row r="41" spans="1:10" s="34" customFormat="1" ht="45" x14ac:dyDescent="0.25">
      <c r="A41" s="6"/>
      <c r="B41" s="6"/>
      <c r="C41" s="6"/>
      <c r="D41" s="6"/>
      <c r="E41" s="8" t="s">
        <v>90</v>
      </c>
      <c r="F41" s="6" t="s">
        <v>88</v>
      </c>
      <c r="G41" s="7">
        <f>10098+278888</f>
        <v>288986</v>
      </c>
      <c r="H41" s="7">
        <v>278888</v>
      </c>
      <c r="I41" s="7">
        <v>10098</v>
      </c>
      <c r="J41" s="6">
        <v>100</v>
      </c>
    </row>
    <row r="42" spans="1:10" s="34" customFormat="1" ht="23.1" customHeight="1" x14ac:dyDescent="0.25">
      <c r="A42" s="24" t="s">
        <v>65</v>
      </c>
      <c r="B42" s="30"/>
      <c r="C42" s="30"/>
      <c r="D42" s="25" t="s">
        <v>66</v>
      </c>
      <c r="E42" s="8"/>
      <c r="F42" s="6"/>
      <c r="G42" s="5">
        <f>G43</f>
        <v>135000</v>
      </c>
      <c r="H42" s="5">
        <f>H43</f>
        <v>0</v>
      </c>
      <c r="I42" s="5">
        <f>I43</f>
        <v>135000</v>
      </c>
      <c r="J42" s="6"/>
    </row>
    <row r="43" spans="1:10" s="34" customFormat="1" ht="21.75" customHeight="1" x14ac:dyDescent="0.25">
      <c r="A43" s="26" t="s">
        <v>67</v>
      </c>
      <c r="B43" s="6"/>
      <c r="C43" s="6"/>
      <c r="D43" s="27" t="s">
        <v>66</v>
      </c>
      <c r="E43" s="8"/>
      <c r="F43" s="6"/>
      <c r="G43" s="7">
        <f>G44</f>
        <v>135000</v>
      </c>
      <c r="H43" s="7"/>
      <c r="I43" s="7">
        <f>I44</f>
        <v>135000</v>
      </c>
      <c r="J43" s="6"/>
    </row>
    <row r="44" spans="1:10" s="34" customFormat="1" ht="29.25" x14ac:dyDescent="0.25">
      <c r="A44" s="9" t="s">
        <v>68</v>
      </c>
      <c r="B44" s="9" t="s">
        <v>55</v>
      </c>
      <c r="C44" s="9" t="s">
        <v>41</v>
      </c>
      <c r="D44" s="39" t="s">
        <v>58</v>
      </c>
      <c r="E44" s="8"/>
      <c r="F44" s="6"/>
      <c r="G44" s="5">
        <f>G45</f>
        <v>135000</v>
      </c>
      <c r="H44" s="7"/>
      <c r="I44" s="5">
        <v>135000</v>
      </c>
      <c r="J44" s="6"/>
    </row>
    <row r="45" spans="1:10" s="34" customFormat="1" ht="15" x14ac:dyDescent="0.25">
      <c r="A45" s="9"/>
      <c r="B45" s="9"/>
      <c r="C45" s="9"/>
      <c r="D45" s="39"/>
      <c r="E45" s="8" t="s">
        <v>57</v>
      </c>
      <c r="F45" s="6">
        <v>2025</v>
      </c>
      <c r="G45" s="7">
        <v>135000</v>
      </c>
      <c r="H45" s="7"/>
      <c r="I45" s="7">
        <v>135000</v>
      </c>
      <c r="J45" s="6">
        <v>100</v>
      </c>
    </row>
    <row r="46" spans="1:10" s="34" customFormat="1" ht="36" customHeight="1" x14ac:dyDescent="0.25">
      <c r="A46" s="24" t="s">
        <v>27</v>
      </c>
      <c r="B46" s="24"/>
      <c r="C46" s="24"/>
      <c r="D46" s="24" t="s">
        <v>29</v>
      </c>
      <c r="E46" s="6"/>
      <c r="F46" s="30"/>
      <c r="G46" s="5">
        <f t="shared" ref="G46:I48" si="5">G47</f>
        <v>160000</v>
      </c>
      <c r="H46" s="5">
        <f t="shared" si="5"/>
        <v>0</v>
      </c>
      <c r="I46" s="5">
        <f t="shared" si="5"/>
        <v>160000</v>
      </c>
      <c r="J46" s="30"/>
    </row>
    <row r="47" spans="1:10" s="34" customFormat="1" ht="15" x14ac:dyDescent="0.25">
      <c r="A47" s="26" t="s">
        <v>28</v>
      </c>
      <c r="B47" s="24"/>
      <c r="C47" s="26"/>
      <c r="D47" s="26" t="s">
        <v>29</v>
      </c>
      <c r="E47" s="6"/>
      <c r="F47" s="6"/>
      <c r="G47" s="7">
        <f t="shared" si="5"/>
        <v>160000</v>
      </c>
      <c r="H47" s="7"/>
      <c r="I47" s="7">
        <f t="shared" si="5"/>
        <v>160000</v>
      </c>
      <c r="J47" s="6"/>
    </row>
    <row r="48" spans="1:10" s="34" customFormat="1" ht="15" x14ac:dyDescent="0.25">
      <c r="A48" s="9" t="s">
        <v>64</v>
      </c>
      <c r="B48" s="6" t="s">
        <v>31</v>
      </c>
      <c r="C48" s="9" t="s">
        <v>32</v>
      </c>
      <c r="D48" s="39" t="s">
        <v>33</v>
      </c>
      <c r="E48" s="8"/>
      <c r="F48" s="6"/>
      <c r="G48" s="5">
        <f t="shared" si="5"/>
        <v>160000</v>
      </c>
      <c r="H48" s="5">
        <f t="shared" si="5"/>
        <v>0</v>
      </c>
      <c r="I48" s="5">
        <f t="shared" si="5"/>
        <v>160000</v>
      </c>
      <c r="J48" s="6"/>
    </row>
    <row r="49" spans="1:10" s="34" customFormat="1" ht="23.85" customHeight="1" x14ac:dyDescent="0.25">
      <c r="A49" s="9"/>
      <c r="B49" s="9"/>
      <c r="C49" s="9"/>
      <c r="D49" s="8"/>
      <c r="E49" s="8" t="s">
        <v>30</v>
      </c>
      <c r="F49" s="6">
        <v>2025</v>
      </c>
      <c r="G49" s="7">
        <f>60000+100000</f>
        <v>160000</v>
      </c>
      <c r="H49" s="7"/>
      <c r="I49" s="7">
        <f>60000+100000</f>
        <v>160000</v>
      </c>
      <c r="J49" s="6">
        <v>100</v>
      </c>
    </row>
    <row r="50" spans="1:10" s="34" customFormat="1" ht="23.85" customHeight="1" x14ac:dyDescent="0.25">
      <c r="A50" s="24" t="s">
        <v>75</v>
      </c>
      <c r="B50" s="30"/>
      <c r="C50" s="30"/>
      <c r="D50" s="25" t="s">
        <v>76</v>
      </c>
      <c r="E50" s="8"/>
      <c r="F50" s="6"/>
      <c r="G50" s="5">
        <f>G51+G54</f>
        <v>160000</v>
      </c>
      <c r="H50" s="7"/>
      <c r="I50" s="5">
        <f>I51+I54</f>
        <v>160000</v>
      </c>
      <c r="J50" s="35"/>
    </row>
    <row r="51" spans="1:10" s="34" customFormat="1" ht="23.85" customHeight="1" x14ac:dyDescent="0.25">
      <c r="A51" s="26" t="s">
        <v>77</v>
      </c>
      <c r="B51" s="6"/>
      <c r="C51" s="6"/>
      <c r="D51" s="27" t="s">
        <v>76</v>
      </c>
      <c r="E51" s="8"/>
      <c r="F51" s="6"/>
      <c r="G51" s="7">
        <f>G52</f>
        <v>90000</v>
      </c>
      <c r="H51" s="7"/>
      <c r="I51" s="7">
        <f>I52</f>
        <v>90000</v>
      </c>
      <c r="J51" s="35"/>
    </row>
    <row r="52" spans="1:10" s="34" customFormat="1" ht="29.25" x14ac:dyDescent="0.25">
      <c r="A52" s="9" t="s">
        <v>78</v>
      </c>
      <c r="B52" s="9" t="s">
        <v>55</v>
      </c>
      <c r="C52" s="9" t="s">
        <v>41</v>
      </c>
      <c r="D52" s="39" t="s">
        <v>58</v>
      </c>
      <c r="E52" s="8"/>
      <c r="F52" s="6"/>
      <c r="G52" s="5">
        <f>G53</f>
        <v>90000</v>
      </c>
      <c r="H52" s="7"/>
      <c r="I52" s="5">
        <f>I53</f>
        <v>90000</v>
      </c>
      <c r="J52" s="35"/>
    </row>
    <row r="53" spans="1:10" s="34" customFormat="1" ht="23.85" customHeight="1" x14ac:dyDescent="0.25">
      <c r="A53" s="42"/>
      <c r="B53" s="43"/>
      <c r="C53" s="43"/>
      <c r="D53" s="44"/>
      <c r="E53" s="8" t="s">
        <v>57</v>
      </c>
      <c r="F53" s="6">
        <v>2025</v>
      </c>
      <c r="G53" s="7">
        <v>90000</v>
      </c>
      <c r="H53" s="7"/>
      <c r="I53" s="7">
        <v>90000</v>
      </c>
      <c r="J53" s="6">
        <v>100</v>
      </c>
    </row>
    <row r="54" spans="1:10" s="34" customFormat="1" ht="48.2" customHeight="1" x14ac:dyDescent="0.25">
      <c r="A54" s="9">
        <v>1113133</v>
      </c>
      <c r="B54" s="9" t="s">
        <v>84</v>
      </c>
      <c r="C54" s="9" t="s">
        <v>85</v>
      </c>
      <c r="D54" s="39" t="s">
        <v>86</v>
      </c>
      <c r="E54" s="8"/>
      <c r="F54" s="6"/>
      <c r="G54" s="5">
        <f>G55</f>
        <v>70000</v>
      </c>
      <c r="H54" s="7"/>
      <c r="I54" s="5">
        <f>I55</f>
        <v>70000</v>
      </c>
      <c r="J54" s="35"/>
    </row>
    <row r="55" spans="1:10" s="34" customFormat="1" ht="23.85" customHeight="1" x14ac:dyDescent="0.25">
      <c r="A55" s="42"/>
      <c r="B55" s="43"/>
      <c r="C55" s="43"/>
      <c r="D55" s="44"/>
      <c r="E55" s="8" t="s">
        <v>57</v>
      </c>
      <c r="F55" s="6">
        <v>2025</v>
      </c>
      <c r="G55" s="7">
        <v>70000</v>
      </c>
      <c r="H55" s="7"/>
      <c r="I55" s="7">
        <v>70000</v>
      </c>
      <c r="J55" s="6">
        <v>100</v>
      </c>
    </row>
    <row r="56" spans="1:10" s="34" customFormat="1" ht="31.7" customHeight="1" x14ac:dyDescent="0.25">
      <c r="A56" s="24" t="s">
        <v>14</v>
      </c>
      <c r="B56" s="24"/>
      <c r="C56" s="24"/>
      <c r="D56" s="24" t="s">
        <v>12</v>
      </c>
      <c r="E56" s="6"/>
      <c r="F56" s="30"/>
      <c r="G56" s="5">
        <f>G57</f>
        <v>1143335</v>
      </c>
      <c r="H56" s="5">
        <f>H57</f>
        <v>0</v>
      </c>
      <c r="I56" s="5">
        <f t="shared" ref="I56" si="6">I57</f>
        <v>1143335</v>
      </c>
      <c r="J56" s="30"/>
    </row>
    <row r="57" spans="1:10" s="34" customFormat="1" ht="38.85" customHeight="1" x14ac:dyDescent="0.25">
      <c r="A57" s="26" t="s">
        <v>15</v>
      </c>
      <c r="B57" s="24"/>
      <c r="C57" s="26"/>
      <c r="D57" s="26" t="s">
        <v>13</v>
      </c>
      <c r="E57" s="6"/>
      <c r="F57" s="6"/>
      <c r="G57" s="7">
        <f>G58+G62+G65+G70+G60</f>
        <v>1143335</v>
      </c>
      <c r="H57" s="7"/>
      <c r="I57" s="7">
        <f>I58+I62+I65+I70+I60</f>
        <v>1143335</v>
      </c>
      <c r="J57" s="6"/>
    </row>
    <row r="58" spans="1:10" s="34" customFormat="1" ht="38.85" customHeight="1" x14ac:dyDescent="0.25">
      <c r="A58" s="9" t="s">
        <v>69</v>
      </c>
      <c r="B58" s="9" t="s">
        <v>55</v>
      </c>
      <c r="C58" s="9" t="s">
        <v>41</v>
      </c>
      <c r="D58" s="39" t="s">
        <v>58</v>
      </c>
      <c r="E58" s="8"/>
      <c r="F58" s="6"/>
      <c r="G58" s="5">
        <f>G59</f>
        <v>135250</v>
      </c>
      <c r="H58" s="7"/>
      <c r="I58" s="5">
        <f>I59</f>
        <v>135250</v>
      </c>
      <c r="J58" s="6"/>
    </row>
    <row r="59" spans="1:10" s="34" customFormat="1" ht="25.15" customHeight="1" x14ac:dyDescent="0.25">
      <c r="A59" s="9"/>
      <c r="B59" s="9"/>
      <c r="C59" s="9"/>
      <c r="D59" s="39"/>
      <c r="E59" s="8" t="s">
        <v>57</v>
      </c>
      <c r="F59" s="6">
        <v>2025</v>
      </c>
      <c r="G59" s="7">
        <f>90000+80000-34750</f>
        <v>135250</v>
      </c>
      <c r="H59" s="7"/>
      <c r="I59" s="7">
        <f>90000+80000-34750</f>
        <v>135250</v>
      </c>
      <c r="J59" s="6">
        <v>100</v>
      </c>
    </row>
    <row r="60" spans="1:10" s="34" customFormat="1" ht="35.450000000000003" hidden="1" customHeight="1" x14ac:dyDescent="0.25">
      <c r="A60" s="18" t="s">
        <v>99</v>
      </c>
      <c r="B60" s="18" t="s">
        <v>100</v>
      </c>
      <c r="C60" s="18" t="s">
        <v>36</v>
      </c>
      <c r="D60" s="48" t="s">
        <v>101</v>
      </c>
      <c r="E60" s="21"/>
      <c r="F60" s="49"/>
      <c r="G60" s="46">
        <f>G61</f>
        <v>0</v>
      </c>
      <c r="H60" s="46"/>
      <c r="I60" s="46">
        <f>I61</f>
        <v>0</v>
      </c>
      <c r="J60" s="19"/>
    </row>
    <row r="61" spans="1:10" s="34" customFormat="1" ht="25.15" hidden="1" customHeight="1" x14ac:dyDescent="0.25">
      <c r="A61" s="18"/>
      <c r="B61" s="18"/>
      <c r="C61" s="18"/>
      <c r="D61" s="48"/>
      <c r="E61" s="21"/>
      <c r="F61" s="19"/>
      <c r="G61" s="20"/>
      <c r="H61" s="20"/>
      <c r="I61" s="20"/>
      <c r="J61" s="19">
        <v>100</v>
      </c>
    </row>
    <row r="62" spans="1:10" s="34" customFormat="1" ht="29.25" x14ac:dyDescent="0.25">
      <c r="A62" s="9" t="s">
        <v>71</v>
      </c>
      <c r="B62" s="9" t="s">
        <v>70</v>
      </c>
      <c r="C62" s="9" t="s">
        <v>36</v>
      </c>
      <c r="D62" s="39" t="s">
        <v>72</v>
      </c>
      <c r="E62" s="8"/>
      <c r="F62" s="6"/>
      <c r="G62" s="5">
        <f>G63+G64</f>
        <v>463885</v>
      </c>
      <c r="H62" s="5"/>
      <c r="I62" s="5">
        <f>I63+I64</f>
        <v>463885</v>
      </c>
      <c r="J62" s="35"/>
    </row>
    <row r="63" spans="1:10" s="34" customFormat="1" ht="63.2" customHeight="1" x14ac:dyDescent="0.25">
      <c r="A63" s="26"/>
      <c r="B63" s="24"/>
      <c r="C63" s="26"/>
      <c r="D63" s="26"/>
      <c r="E63" s="8" t="s">
        <v>74</v>
      </c>
      <c r="F63" s="6">
        <v>2025</v>
      </c>
      <c r="G63" s="7">
        <v>196726</v>
      </c>
      <c r="H63" s="5"/>
      <c r="I63" s="7">
        <v>196726</v>
      </c>
      <c r="J63" s="6">
        <v>100</v>
      </c>
    </row>
    <row r="64" spans="1:10" s="34" customFormat="1" ht="63.2" customHeight="1" x14ac:dyDescent="0.25">
      <c r="A64" s="26"/>
      <c r="B64" s="24"/>
      <c r="C64" s="26"/>
      <c r="D64" s="26"/>
      <c r="E64" s="8" t="s">
        <v>106</v>
      </c>
      <c r="F64" s="6">
        <v>2025</v>
      </c>
      <c r="G64" s="7">
        <v>267159</v>
      </c>
      <c r="H64" s="5"/>
      <c r="I64" s="7">
        <v>267159</v>
      </c>
      <c r="J64" s="6">
        <v>100</v>
      </c>
    </row>
    <row r="65" spans="1:12" s="34" customFormat="1" ht="20.45" customHeight="1" x14ac:dyDescent="0.25">
      <c r="A65" s="9" t="s">
        <v>34</v>
      </c>
      <c r="B65" s="9" t="s">
        <v>35</v>
      </c>
      <c r="C65" s="9" t="s">
        <v>36</v>
      </c>
      <c r="D65" s="17" t="s">
        <v>37</v>
      </c>
      <c r="E65" s="6"/>
      <c r="F65" s="6"/>
      <c r="G65" s="5">
        <f>G66</f>
        <v>544200</v>
      </c>
      <c r="H65" s="5">
        <f>H66</f>
        <v>0</v>
      </c>
      <c r="I65" s="5">
        <f>I66</f>
        <v>544200</v>
      </c>
      <c r="J65" s="6"/>
    </row>
    <row r="66" spans="1:12" s="34" customFormat="1" ht="15" x14ac:dyDescent="0.25">
      <c r="A66" s="26"/>
      <c r="B66" s="24"/>
      <c r="C66" s="26"/>
      <c r="D66" s="26"/>
      <c r="E66" s="8" t="s">
        <v>42</v>
      </c>
      <c r="F66" s="6">
        <v>2025</v>
      </c>
      <c r="G66" s="7">
        <f>429200+115000</f>
        <v>544200</v>
      </c>
      <c r="H66" s="7"/>
      <c r="I66" s="7">
        <f>429200+115000</f>
        <v>544200</v>
      </c>
      <c r="J66" s="6">
        <v>100</v>
      </c>
    </row>
    <row r="67" spans="1:12" s="34" customFormat="1" ht="75" hidden="1" x14ac:dyDescent="0.25">
      <c r="A67" s="18"/>
      <c r="B67" s="18"/>
      <c r="C67" s="18"/>
      <c r="D67" s="21"/>
      <c r="E67" s="37" t="s">
        <v>26</v>
      </c>
      <c r="F67" s="19"/>
      <c r="G67" s="20"/>
      <c r="H67" s="20"/>
      <c r="I67" s="20"/>
      <c r="J67" s="36"/>
    </row>
    <row r="68" spans="1:12" s="34" customFormat="1" ht="15" hidden="1" x14ac:dyDescent="0.25">
      <c r="A68" s="18"/>
      <c r="B68" s="18"/>
      <c r="C68" s="18"/>
      <c r="D68" s="38"/>
      <c r="E68" s="21" t="s">
        <v>25</v>
      </c>
      <c r="F68" s="19">
        <v>2023</v>
      </c>
      <c r="G68" s="20"/>
      <c r="H68" s="20"/>
      <c r="I68" s="20"/>
      <c r="J68" s="36" t="e">
        <f>(H68+I68+#REF!)/G68*100</f>
        <v>#REF!</v>
      </c>
    </row>
    <row r="69" spans="1:12" s="34" customFormat="1" ht="15" hidden="1" x14ac:dyDescent="0.25">
      <c r="A69" s="18"/>
      <c r="B69" s="18"/>
      <c r="C69" s="18"/>
      <c r="D69" s="45"/>
      <c r="E69" s="21"/>
      <c r="F69" s="19"/>
      <c r="G69" s="46"/>
      <c r="H69" s="46"/>
      <c r="I69" s="46"/>
      <c r="J69" s="36"/>
    </row>
    <row r="70" spans="1:12" s="34" customFormat="1" ht="23.1" hidden="1" customHeight="1" x14ac:dyDescent="0.25">
      <c r="A70" s="18"/>
      <c r="B70" s="18"/>
      <c r="C70" s="18"/>
      <c r="D70" s="38"/>
      <c r="E70" s="21"/>
      <c r="F70" s="19"/>
      <c r="G70" s="20"/>
      <c r="H70" s="20"/>
      <c r="I70" s="20"/>
      <c r="J70" s="19"/>
      <c r="L70" s="47"/>
    </row>
    <row r="71" spans="1:12" s="34" customFormat="1" ht="15" x14ac:dyDescent="0.25">
      <c r="A71" s="24" t="s">
        <v>51</v>
      </c>
      <c r="B71" s="24"/>
      <c r="C71" s="24"/>
      <c r="D71" s="24" t="s">
        <v>52</v>
      </c>
      <c r="E71" s="8"/>
      <c r="F71" s="6"/>
      <c r="G71" s="5">
        <f t="shared" ref="G71:I73" si="7">G72</f>
        <v>87000</v>
      </c>
      <c r="H71" s="5">
        <f t="shared" si="7"/>
        <v>0</v>
      </c>
      <c r="I71" s="5">
        <f t="shared" si="7"/>
        <v>87000</v>
      </c>
      <c r="J71" s="6"/>
    </row>
    <row r="72" spans="1:12" s="34" customFormat="1" ht="15" x14ac:dyDescent="0.25">
      <c r="A72" s="26" t="s">
        <v>53</v>
      </c>
      <c r="B72" s="24"/>
      <c r="C72" s="26"/>
      <c r="D72" s="26" t="s">
        <v>52</v>
      </c>
      <c r="E72" s="8"/>
      <c r="F72" s="6"/>
      <c r="G72" s="7">
        <f t="shared" si="7"/>
        <v>87000</v>
      </c>
      <c r="H72" s="7"/>
      <c r="I72" s="7">
        <f t="shared" si="7"/>
        <v>87000</v>
      </c>
      <c r="J72" s="6"/>
    </row>
    <row r="73" spans="1:12" s="34" customFormat="1" ht="28.5" x14ac:dyDescent="0.25">
      <c r="A73" s="9" t="s">
        <v>54</v>
      </c>
      <c r="B73" s="9" t="s">
        <v>55</v>
      </c>
      <c r="C73" s="9" t="s">
        <v>41</v>
      </c>
      <c r="D73" s="17" t="s">
        <v>56</v>
      </c>
      <c r="E73" s="8"/>
      <c r="F73" s="6"/>
      <c r="G73" s="5">
        <f t="shared" si="7"/>
        <v>87000</v>
      </c>
      <c r="H73" s="5">
        <f t="shared" si="7"/>
        <v>0</v>
      </c>
      <c r="I73" s="5">
        <f t="shared" si="7"/>
        <v>87000</v>
      </c>
      <c r="J73" s="35"/>
    </row>
    <row r="74" spans="1:12" s="34" customFormat="1" ht="18" x14ac:dyDescent="0.25">
      <c r="A74" s="42"/>
      <c r="B74" s="43"/>
      <c r="C74" s="43"/>
      <c r="D74" s="44"/>
      <c r="E74" s="8" t="s">
        <v>57</v>
      </c>
      <c r="F74" s="6">
        <v>2025</v>
      </c>
      <c r="G74" s="7">
        <v>87000</v>
      </c>
      <c r="H74" s="7"/>
      <c r="I74" s="7">
        <v>87000</v>
      </c>
      <c r="J74" s="6">
        <v>100</v>
      </c>
    </row>
    <row r="75" spans="1:12" s="33" customFormat="1" ht="22.7" customHeight="1" x14ac:dyDescent="0.25">
      <c r="A75" s="30" t="s">
        <v>10</v>
      </c>
      <c r="B75" s="30" t="s">
        <v>10</v>
      </c>
      <c r="C75" s="30" t="s">
        <v>10</v>
      </c>
      <c r="D75" s="17" t="s">
        <v>11</v>
      </c>
      <c r="E75" s="30" t="s">
        <v>10</v>
      </c>
      <c r="F75" s="30" t="s">
        <v>10</v>
      </c>
      <c r="G75" s="5">
        <f>G12+G18+G34+G46+G56+G71+G42+G50</f>
        <v>7317271</v>
      </c>
      <c r="H75" s="5">
        <f>H12+H18+H34+H46+H56+H71+H42+H50</f>
        <v>278888</v>
      </c>
      <c r="I75" s="5">
        <f>I12+I18+I34+I46+I56+I71+I42+I50</f>
        <v>4887543</v>
      </c>
      <c r="J75" s="30" t="s">
        <v>10</v>
      </c>
      <c r="K75" s="33">
        <f>I74+I70+I63+I59+I55+I53+I49+I45+I41+I39+I37+I33+I31+I23+I17+I15+I66</f>
        <v>3903841</v>
      </c>
    </row>
    <row r="76" spans="1:12" x14ac:dyDescent="0.2">
      <c r="E76" s="28"/>
    </row>
    <row r="77" spans="1:12" ht="17.100000000000001" customHeight="1" x14ac:dyDescent="0.2"/>
    <row r="78" spans="1:12" s="23" customFormat="1" ht="16.5" x14ac:dyDescent="0.25">
      <c r="B78" s="23" t="s">
        <v>16</v>
      </c>
      <c r="F78" s="29"/>
      <c r="G78" s="23" t="s">
        <v>103</v>
      </c>
    </row>
    <row r="79" spans="1:12" s="11" customFormat="1" ht="45.75" hidden="1" customHeight="1" x14ac:dyDescent="0.25">
      <c r="B79" s="11" t="s">
        <v>104</v>
      </c>
      <c r="G79" s="11" t="s">
        <v>105</v>
      </c>
    </row>
    <row r="80" spans="1:12" x14ac:dyDescent="0.2">
      <c r="G80" s="10"/>
      <c r="H80" s="10"/>
      <c r="I80" s="12"/>
    </row>
    <row r="90" spans="1:10" ht="20.25" x14ac:dyDescent="0.3">
      <c r="A90" s="54"/>
      <c r="B90" s="54"/>
      <c r="C90" s="54"/>
      <c r="D90" s="54"/>
      <c r="E90" s="1"/>
      <c r="F90" s="2"/>
      <c r="G90" s="55"/>
      <c r="H90" s="55"/>
      <c r="I90" s="55"/>
      <c r="J90" s="55"/>
    </row>
  </sheetData>
  <mergeCells count="9">
    <mergeCell ref="A7:J7"/>
    <mergeCell ref="A90:D90"/>
    <mergeCell ref="G90:J90"/>
    <mergeCell ref="A8:B8"/>
    <mergeCell ref="I1:J1"/>
    <mergeCell ref="I2:J2"/>
    <mergeCell ref="I3:J3"/>
    <mergeCell ref="A5:J5"/>
    <mergeCell ref="A6:J6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47" orientation="landscape" r:id="rId1"/>
  <headerFooter differentFirst="1">
    <oddHeader>&amp;C&amp;14&amp;P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Дод 5</vt:lpstr>
      <vt:lpstr>'Дод 5'!Заголовки_для_печати</vt:lpstr>
      <vt:lpstr>'Дод 5'!Область_печати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Денисенко Тетяна</dc:creator>
  <cp:keywords/>
  <dc:description/>
  <cp:lastModifiedBy>6</cp:lastModifiedBy>
  <cp:revision/>
  <cp:lastPrinted>2025-06-26T07:03:05Z</cp:lastPrinted>
  <dcterms:created xsi:type="dcterms:W3CDTF">2021-11-09T14:04:21Z</dcterms:created>
  <dcterms:modified xsi:type="dcterms:W3CDTF">2025-07-28T13:25:08Z</dcterms:modified>
  <cp:category/>
  <cp:contentStatus/>
</cp:coreProperties>
</file>