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Бюджетний-3\g(бюджетный3)\Мои документы\2. БЮДЖЕТ\Бюджет 2025\ЗМІНИ\Червень\сесія\"/>
    </mc:Choice>
  </mc:AlternateContent>
  <bookViews>
    <workbookView xWindow="0" yWindow="0" windowWidth="17385" windowHeight="10020"/>
  </bookViews>
  <sheets>
    <sheet name="Дод 5" sheetId="3" r:id="rId1"/>
  </sheets>
  <definedNames>
    <definedName name="_xlnm._FilterDatabase" localSheetId="0" hidden="1">'Дод 5'!$A$73:$J$88</definedName>
    <definedName name="_xlnm.Print_Titles" localSheetId="0">'Дод 5'!$10:$11</definedName>
    <definedName name="_xlnm.Print_Area" localSheetId="0">'Дод 5'!$A$1:$J$77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" l="1"/>
  <c r="G19" i="3"/>
  <c r="I22" i="3"/>
  <c r="G22" i="3"/>
  <c r="I37" i="3" l="1"/>
  <c r="G37" i="3"/>
  <c r="I60" i="3" l="1"/>
  <c r="G60" i="3"/>
  <c r="I47" i="3" l="1"/>
  <c r="G47" i="3"/>
  <c r="I18" i="3" l="1"/>
  <c r="G55" i="3" l="1"/>
  <c r="I64" i="3" l="1"/>
  <c r="G64" i="3"/>
  <c r="I24" i="3"/>
  <c r="G24" i="3"/>
  <c r="I58" i="3"/>
  <c r="G58" i="3"/>
  <c r="G57" i="3"/>
  <c r="I57" i="3"/>
  <c r="K73" i="3" l="1"/>
  <c r="I38" i="3" l="1"/>
  <c r="G38" i="3"/>
  <c r="G39" i="3" l="1"/>
  <c r="H19" i="3"/>
  <c r="G30" i="3"/>
  <c r="I30" i="3"/>
  <c r="G31" i="3"/>
  <c r="G29" i="3"/>
  <c r="G28" i="3"/>
  <c r="I28" i="3"/>
  <c r="H33" i="3"/>
  <c r="G52" i="3" l="1"/>
  <c r="I52" i="3"/>
  <c r="H71" i="3" l="1"/>
  <c r="H69" i="3" s="1"/>
  <c r="H20" i="3"/>
  <c r="G42" i="3" l="1"/>
  <c r="H40" i="3" l="1"/>
  <c r="H32" i="3"/>
  <c r="H18" i="3"/>
  <c r="G14" i="3" l="1"/>
  <c r="I14" i="3"/>
  <c r="H16" i="3" l="1"/>
  <c r="H13" i="3" s="1"/>
  <c r="H46" i="3"/>
  <c r="H44" i="3" s="1"/>
  <c r="H63" i="3"/>
  <c r="I50" i="3" l="1"/>
  <c r="I49" i="3"/>
  <c r="I48" i="3" s="1"/>
  <c r="G50" i="3"/>
  <c r="G49" i="3" s="1"/>
  <c r="G48" i="3" s="1"/>
  <c r="I20" i="3"/>
  <c r="G20" i="3"/>
  <c r="I63" i="3"/>
  <c r="I55" i="3" s="1"/>
  <c r="G63" i="3"/>
  <c r="I56" i="3"/>
  <c r="G56" i="3"/>
  <c r="G54" i="3" s="1"/>
  <c r="I41" i="3"/>
  <c r="I40" i="3" s="1"/>
  <c r="G41" i="3"/>
  <c r="G40" i="3" s="1"/>
  <c r="I46" i="3"/>
  <c r="I45" i="3" s="1"/>
  <c r="I44" i="3" s="1"/>
  <c r="G46" i="3"/>
  <c r="G45" i="3" s="1"/>
  <c r="I36" i="3"/>
  <c r="I33" i="3" s="1"/>
  <c r="G36" i="3"/>
  <c r="G33" i="3" s="1"/>
  <c r="G32" i="3" s="1"/>
  <c r="I16" i="3"/>
  <c r="I13" i="3" s="1"/>
  <c r="G16" i="3"/>
  <c r="G13" i="3" s="1"/>
  <c r="G71" i="3" l="1"/>
  <c r="G70" i="3" s="1"/>
  <c r="G69" i="3" s="1"/>
  <c r="I71" i="3"/>
  <c r="I70" i="3" s="1"/>
  <c r="I69" i="3" s="1"/>
  <c r="G18" i="3" l="1"/>
  <c r="I34" i="3"/>
  <c r="G34" i="3"/>
  <c r="I32" i="3" l="1"/>
  <c r="G44" i="3" l="1"/>
  <c r="J66" i="3" l="1"/>
  <c r="H12" i="3" l="1"/>
  <c r="G12" i="3"/>
  <c r="G73" i="3" s="1"/>
  <c r="I12" i="3" l="1"/>
  <c r="H54" i="3" l="1"/>
  <c r="H73" i="3" s="1"/>
  <c r="I54" i="3" l="1"/>
  <c r="I73" i="3" s="1"/>
</calcChain>
</file>

<file path=xl/sharedStrings.xml><?xml version="1.0" encoding="utf-8"?>
<sst xmlns="http://schemas.openxmlformats.org/spreadsheetml/2006/main" count="156" uniqueCount="115">
  <si>
    <t>ОБСЯГИ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</si>
  <si>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</si>
  <si>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</si>
  <si>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</si>
  <si>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</si>
  <si>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</si>
  <si>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</si>
  <si>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</si>
  <si>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</si>
  <si>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</si>
  <si>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х</t>
  </si>
  <si>
    <t>Усього</t>
  </si>
  <si>
    <t>Управління житлово-комунального господарства та капітального будівництва  Тернівської міської ради</t>
  </si>
  <si>
    <t>Управління житлово-комунального господарства та капітального будівництва Тернівської міської ради</t>
  </si>
  <si>
    <t>1200000</t>
  </si>
  <si>
    <t>1210000</t>
  </si>
  <si>
    <t>Секретар міської ради</t>
  </si>
  <si>
    <t>0459100000</t>
  </si>
  <si>
    <t>грн.</t>
  </si>
  <si>
    <t>Виконавчий комітет  Тернівської  міської ради</t>
  </si>
  <si>
    <t>0200000</t>
  </si>
  <si>
    <t>0210000</t>
  </si>
  <si>
    <t>Багатопрофільна стаціонарна медична допомога населенню</t>
  </si>
  <si>
    <t>0212010</t>
  </si>
  <si>
    <t>0731</t>
  </si>
  <si>
    <t>Реконструкція скверу по вул. Миру (в т.ч. коригування ПКД - 155 000 грн)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</si>
  <si>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</si>
  <si>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1000000</t>
  </si>
  <si>
    <t>1010000</t>
  </si>
  <si>
    <t>Відділ культури Тернівської міської ради</t>
  </si>
  <si>
    <t>Поповнення бібліотечного фонду</t>
  </si>
  <si>
    <t>4030</t>
  </si>
  <si>
    <t>0824</t>
  </si>
  <si>
    <t>Забезпечення діяльності бібліотек</t>
  </si>
  <si>
    <t>1216030</t>
  </si>
  <si>
    <t>6030</t>
  </si>
  <si>
    <t>0620</t>
  </si>
  <si>
    <t>Організація благоустрою населенних пунктів</t>
  </si>
  <si>
    <t>0800000</t>
  </si>
  <si>
    <t>0810000</t>
  </si>
  <si>
    <t>Управління соціального захисту населення Тернівської міської ради</t>
  </si>
  <si>
    <t>0111</t>
  </si>
  <si>
    <t>Оновлення матеріально-технічного бази</t>
  </si>
  <si>
    <t>2010</t>
  </si>
  <si>
    <t>0600000</t>
  </si>
  <si>
    <t>Відділ освіти Тернівської міської ради</t>
  </si>
  <si>
    <t>0610000</t>
  </si>
  <si>
    <t>0611021</t>
  </si>
  <si>
    <t>1021</t>
  </si>
  <si>
    <t>0921</t>
  </si>
  <si>
    <t>Надання загальної середньої освіти  закладами загальної середньої освіти за рахунок коштів місцевого бюджету</t>
  </si>
  <si>
    <t>3700000</t>
  </si>
  <si>
    <t>Фінансове управління Тернівської міської ради</t>
  </si>
  <si>
    <t>3710000</t>
  </si>
  <si>
    <t>3710160</t>
  </si>
  <si>
    <t>0160</t>
  </si>
  <si>
    <t>Керівництво і управління у відповідній сфері у містах (місті Києві), селищах, селах,  територіальних громадах</t>
  </si>
  <si>
    <t xml:space="preserve">Оновлення матеріально-технічного бази </t>
  </si>
  <si>
    <t>Керівництво і управління у відповідній сфері у містах (місті Києві), селищах, селах, територіальних громадах</t>
  </si>
  <si>
    <t>0810160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</si>
  <si>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</si>
  <si>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</si>
  <si>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</si>
  <si>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</si>
  <si>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1014030</t>
  </si>
  <si>
    <t>0900000</t>
  </si>
  <si>
    <t>Служба у справах дітей  Тернівської міської ради</t>
  </si>
  <si>
    <t>0910000</t>
  </si>
  <si>
    <t>0910160</t>
  </si>
  <si>
    <t>1210160</t>
  </si>
  <si>
    <t>6016</t>
  </si>
  <si>
    <t>1216016</t>
  </si>
  <si>
    <t>Впровадження  засобів обліку витрат та врегулювання споживання води та теплової енергії</t>
  </si>
  <si>
    <t>у 2025 році</t>
  </si>
  <si>
    <t>Встановлення комерційного вузла обліку теплової енергії на житловий будинок за адресою: Дніпропетровська область, м. Тернівка, вул Перемоги буд 13 (в тому числі виготовлення проектно-кошторисної документації та її експертиза)</t>
  </si>
  <si>
    <t>1100000</t>
  </si>
  <si>
    <t>Відділ молоді і спорту  Тернівської міської ради</t>
  </si>
  <si>
    <t>1110000</t>
  </si>
  <si>
    <t>1110160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</si>
  <si>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</si>
  <si>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</si>
  <si>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</si>
  <si>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</si>
  <si>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</si>
  <si>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3133</t>
  </si>
  <si>
    <t>1040</t>
  </si>
  <si>
    <t>Забезпечення молодіжними центрами соціального становлення та розвитку молоді та інші заходи у сфері молодіжної політики</t>
  </si>
  <si>
    <t>капітальних вкладень бюджету у розрізі інвестиційних проектів</t>
  </si>
  <si>
    <t>2024-2025</t>
  </si>
  <si>
    <t>Будівництво-1 установ та закладів соціальної сфери</t>
  </si>
  <si>
    <t>Проведення експертизи проектно-кошторисної документації "Реконструкція адміністративної будівлі за адресою: вул. Григорія Сковороди буд 12-Б, м. Тернівка, Павлоградського району, Дніпропетровської області</t>
  </si>
  <si>
    <t>0611184</t>
  </si>
  <si>
    <t>0611291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</si>
  <si>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</si>
  <si>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0990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</si>
  <si>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</si>
  <si>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засобів навчання та комп'ютерного обладнання для оснащення кабінетів предмета "Захист України"</t>
  </si>
  <si>
    <t xml:space="preserve">Придбання засобів навчання, комп’ютерного та мультимедійного обладнання </t>
  </si>
  <si>
    <t xml:space="preserve">до додатку № 5 до рішення міської ради "Про бюджет Тернівської міської територіальної громади на 2025 рік" від 29.11.2024 року №  819-38/VIII  </t>
  </si>
  <si>
    <t>1216012</t>
  </si>
  <si>
    <t>6012</t>
  </si>
  <si>
    <t>Забезпечення діяльності з виробництва, транспортування, постачання теплової енергії</t>
  </si>
  <si>
    <t>Забезпечення діяльності інших закладів у сфері освіти</t>
  </si>
  <si>
    <t>Жанна ШКУТ</t>
  </si>
  <si>
    <t>Заступник міського голови</t>
  </si>
  <si>
    <t>Лілія КРИЖАНОВСЬКА</t>
  </si>
  <si>
    <t>Встановлення комерційного вузла обліку теплової енергії на житловий будинок за адресою: Дніпропетровська область, м. Тернівка, бульвар Героїв Космосу буд 1 (в тому числі виготовлення проектно-кошторисної документації)</t>
  </si>
  <si>
    <t xml:space="preserve">Додаток № 5
до  рішення  Тернівської міської ради </t>
  </si>
  <si>
    <t>0611141</t>
  </si>
  <si>
    <t>0611183</t>
  </si>
  <si>
    <t xml:space="preserve"> 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</si>
  <si>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0611070</t>
  </si>
  <si>
    <t>Надання позашкільної освіти закладами позашкільної освіти, заходи із позашкільної роботи з дітьми</t>
  </si>
  <si>
    <t>0960</t>
  </si>
  <si>
    <t>від 25.06.2025 року  № 935-41/VIII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</si>
</sst>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8" x14ac:knownFonts="1"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4"/>
      <name val="Arial"/>
      <family val="2"/>
      <charset val="204"/>
    </font>
    <font>
      <b/>
      <sz val="13"/>
      <name val="Times New Roman CYR"/>
      <charset val="204"/>
    </font>
    <font>
      <b/>
      <sz val="11"/>
      <color rgb="FFFF0000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>
      <alignment vertical="top"/>
    </xf>
    <xf numFmtId="0" fontId="7" fillId="0" borderId="0"/>
    <xf numFmtId="0" fontId="2" fillId="0" borderId="0"/>
  </cellStyleXfs>
  <cellXfs count="62">
    <xf numFmtId="0" fontId="0" fillId="0" borderId="0" xfId="0"/>
    <xf numFmtId="0" fontId="8" fillId="0" borderId="0" xfId="3" applyFont="1" applyFill="1" applyBorder="1" applyAlignment="1">
      <alignment wrapText="1"/>
    </xf>
    <xf numFmtId="49" fontId="9" fillId="0" borderId="0" xfId="3" applyNumberFormat="1" applyFont="1" applyFill="1" applyAlignment="1">
      <alignment horizontal="center" vertical="center"/>
    </xf>
    <xf numFmtId="0" fontId="4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/>
    <xf numFmtId="0" fontId="6" fillId="0" borderId="0" xfId="0" applyNumberFormat="1" applyFont="1" applyFill="1" applyAlignment="1" applyProtection="1"/>
    <xf numFmtId="0" fontId="6" fillId="0" borderId="0" xfId="0" applyFont="1" applyFill="1"/>
    <xf numFmtId="3" fontId="4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0" xfId="0" applyFont="1" applyFill="1"/>
    <xf numFmtId="0" fontId="15" fillId="0" borderId="0" xfId="0" applyFont="1" applyFill="1"/>
    <xf numFmtId="49" fontId="16" fillId="0" borderId="2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5" fillId="0" borderId="0" xfId="0" applyNumberFormat="1" applyFont="1" applyFill="1" applyAlignment="1" applyProtection="1"/>
    <xf numFmtId="3" fontId="15" fillId="0" borderId="0" xfId="0" applyNumberFormat="1" applyFont="1" applyFill="1" applyAlignment="1" applyProtection="1"/>
    <xf numFmtId="0" fontId="10" fillId="0" borderId="2" xfId="0" applyFont="1" applyFill="1" applyBorder="1" applyAlignment="1">
      <alignment horizontal="center" vertical="center" wrapText="1"/>
    </xf>
    <xf numFmtId="3" fontId="10" fillId="2" borderId="2" xfId="0" applyNumberFormat="1" applyFont="1" applyFill="1" applyBorder="1" applyAlignment="1">
      <alignment wrapText="1"/>
    </xf>
    <xf numFmtId="0" fontId="18" fillId="0" borderId="0" xfId="0" applyFont="1" applyFill="1"/>
    <xf numFmtId="3" fontId="18" fillId="0" borderId="0" xfId="0" applyNumberFormat="1" applyFont="1" applyFill="1"/>
    <xf numFmtId="0" fontId="13" fillId="3" borderId="0" xfId="0" applyFont="1" applyFill="1"/>
    <xf numFmtId="164" fontId="1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>
      <alignment vertical="center" wrapText="1"/>
    </xf>
    <xf numFmtId="3" fontId="10" fillId="0" borderId="2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left" wrapText="1"/>
    </xf>
    <xf numFmtId="0" fontId="21" fillId="3" borderId="0" xfId="0" applyFont="1" applyFill="1"/>
    <xf numFmtId="49" fontId="22" fillId="0" borderId="2" xfId="0" applyNumberFormat="1" applyFont="1" applyFill="1" applyBorder="1"/>
    <xf numFmtId="49" fontId="22" fillId="0" borderId="2" xfId="0" applyNumberFormat="1" applyFont="1" applyFill="1" applyBorder="1" applyAlignment="1">
      <alignment horizontal="center"/>
    </xf>
    <xf numFmtId="2" fontId="22" fillId="0" borderId="2" xfId="0" applyNumberFormat="1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vertical="center" wrapText="1"/>
    </xf>
    <xf numFmtId="3" fontId="24" fillId="0" borderId="2" xfId="0" applyNumberFormat="1" applyFont="1" applyFill="1" applyBorder="1" applyAlignment="1">
      <alignment horizontal="center" vertical="center" wrapText="1"/>
    </xf>
    <xf numFmtId="0" fontId="25" fillId="3" borderId="0" xfId="0" applyFont="1" applyFill="1"/>
    <xf numFmtId="3" fontId="24" fillId="0" borderId="2" xfId="0" applyNumberFormat="1" applyFont="1" applyFill="1" applyBorder="1" applyAlignment="1">
      <alignment wrapText="1"/>
    </xf>
    <xf numFmtId="0" fontId="24" fillId="0" borderId="2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6" fillId="0" borderId="0" xfId="0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8" fillId="0" borderId="0" xfId="3" applyFont="1" applyFill="1" applyBorder="1" applyAlignment="1">
      <alignment horizontal="center" wrapText="1"/>
    </xf>
    <xf numFmtId="0" fontId="8" fillId="0" borderId="0" xfId="3" applyFont="1" applyFill="1" applyAlignment="1">
      <alignment horizontal="center"/>
    </xf>
    <xf numFmtId="49" fontId="23" fillId="2" borderId="1" xfId="0" applyNumberFormat="1" applyFont="1" applyFill="1" applyBorder="1" applyAlignment="1">
      <alignment horizontal="left" vertical="center" wrapText="1"/>
    </xf>
    <xf numFmtId="0" fontId="19" fillId="0" borderId="0" xfId="4" applyFont="1" applyFill="1" applyAlignment="1" applyProtection="1">
      <alignment horizontal="left" vertical="center" wrapText="1"/>
      <protection locked="0"/>
    </xf>
    <xf numFmtId="0" fontId="20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left" vertical="top" wrapText="1"/>
    </xf>
  </cellXfs>
  <cellStyles count="5">
    <cellStyle name="Звичайний 22" xfId="1"/>
    <cellStyle name="Звичайний_Додаток _ 3 зм_ни 4575" xfId="2"/>
    <cellStyle name="Обычный" xfId="0" builtinId="0"/>
    <cellStyle name="Обычный_Дод 7 РП 30.01.12" xfId="4"/>
    <cellStyle name="Обычный_Додаток 6 джерела.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88"/>
  <sheetViews>
    <sheetView tabSelected="1" view="pageBreakPreview" zoomScale="70" zoomScaleNormal="100" zoomScaleSheetLayoutView="70" workbookViewId="0">
      <selection activeCell="H3" sqref="H3"/>
    </sheetView>
  </sheetViews>
  <sheetFormatPr defaultColWidth="9.140625" defaultRowHeight="12.75" x14ac:dyDescent="0.2"/>
  <cols>
    <col min="1" max="1" width="14.28515625" style="3" customWidth="1"/>
    <col min="2" max="2" width="15.140625" style="3" customWidth="1"/>
    <col min="3" max="3" width="16" style="3" customWidth="1"/>
    <col min="4" max="4" width="64.28515625" style="3" customWidth="1"/>
    <col min="5" max="5" width="73.7109375" style="3" bestFit="1" customWidth="1"/>
    <col min="6" max="6" width="15.28515625" style="3" customWidth="1"/>
    <col min="7" max="7" width="18.85546875" style="3" customWidth="1"/>
    <col min="8" max="8" width="26.5703125" style="3" customWidth="1"/>
    <col min="9" max="9" width="28.42578125" style="3" customWidth="1"/>
    <col min="10" max="10" width="21.28515625" style="3" customWidth="1"/>
    <col min="11" max="11" width="11.85546875" style="3" hidden="1" customWidth="1"/>
    <col min="12" max="12" width="11.7109375" style="3" customWidth="1"/>
    <col min="13" max="16384" width="9.140625" style="3"/>
  </cols>
  <sheetData>
    <row r="1" spans="1:10" ht="58.7" customHeight="1" x14ac:dyDescent="0.2">
      <c r="A1" s="14"/>
      <c r="B1" s="14"/>
      <c r="I1" s="59" t="s">
        <v>107</v>
      </c>
      <c r="J1" s="59"/>
    </row>
    <row r="2" spans="1:10" ht="27.2" customHeight="1" x14ac:dyDescent="0.3">
      <c r="A2" s="15"/>
      <c r="I2" s="60" t="s">
        <v>114</v>
      </c>
      <c r="J2" s="60"/>
    </row>
    <row r="3" spans="1:10" s="53" customFormat="1" ht="90" customHeight="1" x14ac:dyDescent="0.2">
      <c r="A3" s="52"/>
      <c r="I3" s="61" t="s">
        <v>98</v>
      </c>
      <c r="J3" s="61"/>
    </row>
    <row r="4" spans="1:10" ht="15.75" x14ac:dyDescent="0.25">
      <c r="A4" s="15"/>
      <c r="J4" s="42"/>
    </row>
    <row r="5" spans="1:10" ht="22.5" x14ac:dyDescent="0.2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22.5" x14ac:dyDescent="0.2">
      <c r="A6" s="55" t="s">
        <v>87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ht="22.5" x14ac:dyDescent="0.2">
      <c r="A7" s="55" t="s">
        <v>73</v>
      </c>
      <c r="B7" s="55"/>
      <c r="C7" s="55"/>
      <c r="D7" s="55"/>
      <c r="E7" s="55"/>
      <c r="F7" s="55"/>
      <c r="G7" s="55"/>
      <c r="H7" s="55"/>
      <c r="I7" s="55"/>
      <c r="J7" s="55"/>
    </row>
    <row r="8" spans="1:10" ht="15.75" customHeight="1" x14ac:dyDescent="0.2">
      <c r="A8" s="58" t="s">
        <v>17</v>
      </c>
      <c r="B8" s="58"/>
    </row>
    <row r="9" spans="1:10" ht="15.75" hidden="1" x14ac:dyDescent="0.2">
      <c r="A9" s="16" t="s">
        <v>1</v>
      </c>
      <c r="I9" s="17" t="s">
        <v>18</v>
      </c>
    </row>
    <row r="10" spans="1:10" ht="89.25" x14ac:dyDescent="0.2">
      <c r="A10" s="4" t="s">
        <v>2</v>
      </c>
      <c r="B10" s="4" t="s">
        <v>3</v>
      </c>
      <c r="C10" s="4" t="s">
        <v>4</v>
      </c>
      <c r="D10" s="4" t="s">
        <v>5</v>
      </c>
      <c r="E10" s="4" t="s">
        <v>6</v>
      </c>
      <c r="F10" s="4" t="s">
        <v>7</v>
      </c>
      <c r="G10" s="4" t="s">
        <v>8</v>
      </c>
      <c r="H10" s="4" t="s">
        <v>9</v>
      </c>
      <c r="I10" s="4" t="s">
        <v>79</v>
      </c>
      <c r="J10" s="4" t="s">
        <v>80</v>
      </c>
    </row>
    <row r="11" spans="1:10" s="34" customFormat="1" ht="15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5">
        <v>8</v>
      </c>
      <c r="I11" s="6">
        <v>9</v>
      </c>
      <c r="J11" s="6">
        <v>10</v>
      </c>
    </row>
    <row r="12" spans="1:10" s="23" customFormat="1" ht="15" x14ac:dyDescent="0.25">
      <c r="A12" s="25" t="s">
        <v>20</v>
      </c>
      <c r="B12" s="6"/>
      <c r="C12" s="6"/>
      <c r="D12" s="26" t="s">
        <v>19</v>
      </c>
      <c r="E12" s="6"/>
      <c r="F12" s="6"/>
      <c r="G12" s="5">
        <f t="shared" ref="G12:I16" si="0">G13</f>
        <v>828000</v>
      </c>
      <c r="H12" s="5">
        <f t="shared" si="0"/>
        <v>0</v>
      </c>
      <c r="I12" s="5">
        <f t="shared" si="0"/>
        <v>828000</v>
      </c>
      <c r="J12" s="6"/>
    </row>
    <row r="13" spans="1:10" s="23" customFormat="1" ht="15" x14ac:dyDescent="0.25">
      <c r="A13" s="27" t="s">
        <v>21</v>
      </c>
      <c r="B13" s="6"/>
      <c r="C13" s="6"/>
      <c r="D13" s="28" t="s">
        <v>19</v>
      </c>
      <c r="E13" s="6"/>
      <c r="F13" s="6"/>
      <c r="G13" s="7">
        <f>G16+G14</f>
        <v>828000</v>
      </c>
      <c r="H13" s="7">
        <f t="shared" ref="H13" si="1">H16+H14</f>
        <v>0</v>
      </c>
      <c r="I13" s="7">
        <f>I16+I14</f>
        <v>828000</v>
      </c>
      <c r="J13" s="20"/>
    </row>
    <row r="14" spans="1:10" s="23" customFormat="1" ht="57.75" x14ac:dyDescent="0.25">
      <c r="A14" s="9" t="s">
        <v>81</v>
      </c>
      <c r="B14" s="6" t="s">
        <v>82</v>
      </c>
      <c r="C14" s="6" t="s">
        <v>41</v>
      </c>
      <c r="D14" s="33" t="s">
        <v>83</v>
      </c>
      <c r="E14" s="6"/>
      <c r="F14" s="6"/>
      <c r="G14" s="5">
        <f>G15</f>
        <v>57000</v>
      </c>
      <c r="H14" s="7"/>
      <c r="I14" s="5">
        <f>I15</f>
        <v>57000</v>
      </c>
      <c r="J14" s="20"/>
    </row>
    <row r="15" spans="1:10" s="23" customFormat="1" ht="15" x14ac:dyDescent="0.25">
      <c r="A15" s="27"/>
      <c r="B15" s="6"/>
      <c r="C15" s="6"/>
      <c r="D15" s="28"/>
      <c r="E15" s="8" t="s">
        <v>57</v>
      </c>
      <c r="F15" s="6">
        <v>2025</v>
      </c>
      <c r="G15" s="7">
        <v>57000</v>
      </c>
      <c r="H15" s="7"/>
      <c r="I15" s="7">
        <v>57000</v>
      </c>
      <c r="J15" s="6">
        <v>100</v>
      </c>
    </row>
    <row r="16" spans="1:10" s="23" customFormat="1" ht="15" x14ac:dyDescent="0.25">
      <c r="A16" s="9" t="s">
        <v>23</v>
      </c>
      <c r="B16" s="6" t="s">
        <v>43</v>
      </c>
      <c r="C16" s="6" t="s">
        <v>24</v>
      </c>
      <c r="D16" s="33" t="s">
        <v>22</v>
      </c>
      <c r="E16" s="8"/>
      <c r="F16" s="7"/>
      <c r="G16" s="5">
        <f t="shared" si="0"/>
        <v>771000</v>
      </c>
      <c r="H16" s="5">
        <f t="shared" si="0"/>
        <v>0</v>
      </c>
      <c r="I16" s="5">
        <f t="shared" si="0"/>
        <v>771000</v>
      </c>
      <c r="J16" s="7"/>
    </row>
    <row r="17" spans="1:10" s="23" customFormat="1" ht="15" x14ac:dyDescent="0.25">
      <c r="A17" s="19"/>
      <c r="B17" s="20"/>
      <c r="C17" s="20"/>
      <c r="D17" s="20"/>
      <c r="E17" s="8" t="s">
        <v>57</v>
      </c>
      <c r="F17" s="6">
        <v>2025</v>
      </c>
      <c r="G17" s="7">
        <v>771000</v>
      </c>
      <c r="H17" s="7"/>
      <c r="I17" s="7">
        <v>771000</v>
      </c>
      <c r="J17" s="7">
        <v>100</v>
      </c>
    </row>
    <row r="18" spans="1:10" s="36" customFormat="1" ht="21.2" customHeight="1" x14ac:dyDescent="0.25">
      <c r="A18" s="25" t="s">
        <v>44</v>
      </c>
      <c r="B18" s="32"/>
      <c r="C18" s="32"/>
      <c r="D18" s="26" t="s">
        <v>45</v>
      </c>
      <c r="E18" s="8"/>
      <c r="F18" s="6"/>
      <c r="G18" s="5">
        <f t="shared" ref="G18:H18" si="2">G19</f>
        <v>2788811</v>
      </c>
      <c r="H18" s="5">
        <f t="shared" si="2"/>
        <v>0</v>
      </c>
      <c r="I18" s="5">
        <f>I19</f>
        <v>1966400</v>
      </c>
      <c r="J18" s="6"/>
    </row>
    <row r="19" spans="1:10" s="36" customFormat="1" ht="15" x14ac:dyDescent="0.25">
      <c r="A19" s="27" t="s">
        <v>46</v>
      </c>
      <c r="B19" s="6"/>
      <c r="C19" s="6"/>
      <c r="D19" s="28" t="s">
        <v>45</v>
      </c>
      <c r="E19" s="8"/>
      <c r="F19" s="6"/>
      <c r="G19" s="7">
        <f>G20+G29+G31+G25+G23</f>
        <v>2788811</v>
      </c>
      <c r="H19" s="7">
        <f t="shared" ref="H19" si="3">H20+H29+H31</f>
        <v>0</v>
      </c>
      <c r="I19" s="7">
        <f>I20+I29+I31+I25+I27+I23</f>
        <v>1966400</v>
      </c>
      <c r="J19" s="6"/>
    </row>
    <row r="20" spans="1:10" s="36" customFormat="1" ht="29.25" x14ac:dyDescent="0.25">
      <c r="A20" s="9" t="s">
        <v>47</v>
      </c>
      <c r="B20" s="6" t="s">
        <v>48</v>
      </c>
      <c r="C20" s="9" t="s">
        <v>49</v>
      </c>
      <c r="D20" s="41" t="s">
        <v>50</v>
      </c>
      <c r="E20" s="8"/>
      <c r="F20" s="6"/>
      <c r="G20" s="5">
        <f>G21</f>
        <v>150000</v>
      </c>
      <c r="H20" s="5">
        <f>H21</f>
        <v>0</v>
      </c>
      <c r="I20" s="5">
        <f>I21</f>
        <v>150000</v>
      </c>
      <c r="J20" s="6"/>
    </row>
    <row r="21" spans="1:10" s="36" customFormat="1" ht="17.649999999999999" customHeight="1" x14ac:dyDescent="0.25">
      <c r="A21" s="6"/>
      <c r="B21" s="6"/>
      <c r="C21" s="6"/>
      <c r="D21" s="41"/>
      <c r="E21" s="8" t="s">
        <v>57</v>
      </c>
      <c r="F21" s="6">
        <v>2025</v>
      </c>
      <c r="G21" s="7">
        <v>150000</v>
      </c>
      <c r="H21" s="7"/>
      <c r="I21" s="7">
        <v>150000</v>
      </c>
      <c r="J21" s="6">
        <v>100</v>
      </c>
    </row>
    <row r="22" spans="1:10" s="36" customFormat="1" ht="29.25" x14ac:dyDescent="0.25">
      <c r="A22" s="9" t="s">
        <v>111</v>
      </c>
      <c r="B22" s="6">
        <v>1070</v>
      </c>
      <c r="C22" s="9" t="s">
        <v>113</v>
      </c>
      <c r="D22" s="41" t="s">
        <v>112</v>
      </c>
      <c r="E22" s="8"/>
      <c r="F22" s="6"/>
      <c r="G22" s="5">
        <f>G23</f>
        <v>50000</v>
      </c>
      <c r="H22" s="5"/>
      <c r="I22" s="5">
        <f>I23</f>
        <v>50000</v>
      </c>
      <c r="J22" s="6"/>
    </row>
    <row r="23" spans="1:10" s="36" customFormat="1" ht="17.649999999999999" customHeight="1" x14ac:dyDescent="0.25">
      <c r="A23" s="6"/>
      <c r="B23" s="6"/>
      <c r="C23" s="6"/>
      <c r="D23" s="41"/>
      <c r="E23" s="8" t="s">
        <v>57</v>
      </c>
      <c r="F23" s="6">
        <v>2025</v>
      </c>
      <c r="G23" s="7">
        <v>50000</v>
      </c>
      <c r="H23" s="7"/>
      <c r="I23" s="7">
        <v>50000</v>
      </c>
      <c r="J23" s="6">
        <v>100</v>
      </c>
    </row>
    <row r="24" spans="1:10" s="36" customFormat="1" ht="17.649999999999999" customHeight="1" x14ac:dyDescent="0.25">
      <c r="A24" s="9" t="s">
        <v>108</v>
      </c>
      <c r="B24" s="6">
        <v>1141</v>
      </c>
      <c r="C24" s="9" t="s">
        <v>94</v>
      </c>
      <c r="D24" s="41" t="s">
        <v>102</v>
      </c>
      <c r="E24" s="8"/>
      <c r="F24" s="6"/>
      <c r="G24" s="5">
        <f>G25</f>
        <v>240000</v>
      </c>
      <c r="H24" s="5"/>
      <c r="I24" s="5">
        <f>I25</f>
        <v>240000</v>
      </c>
      <c r="J24" s="32"/>
    </row>
    <row r="25" spans="1:10" s="36" customFormat="1" ht="17.649999999999999" customHeight="1" x14ac:dyDescent="0.25">
      <c r="A25" s="54"/>
      <c r="B25" s="6"/>
      <c r="C25" s="6"/>
      <c r="D25" s="6"/>
      <c r="E25" s="8" t="s">
        <v>57</v>
      </c>
      <c r="F25" s="6">
        <v>2025</v>
      </c>
      <c r="G25" s="7">
        <v>240000</v>
      </c>
      <c r="H25" s="7"/>
      <c r="I25" s="7">
        <v>240000</v>
      </c>
      <c r="J25" s="6">
        <v>100</v>
      </c>
    </row>
    <row r="26" spans="1:10" s="36" customFormat="1" ht="84.75" customHeight="1" x14ac:dyDescent="0.25">
      <c r="A26" s="9" t="s">
        <v>109</v>
      </c>
      <c r="B26" s="6">
        <v>1183</v>
      </c>
      <c r="C26" s="9" t="s">
        <v>94</v>
      </c>
      <c r="D26" s="18" t="s">
        <v>110</v>
      </c>
      <c r="E26" s="8"/>
      <c r="F26" s="6"/>
      <c r="G26" s="5">
        <v>1328429</v>
      </c>
      <c r="H26" s="5"/>
      <c r="I26" s="5">
        <v>372833</v>
      </c>
      <c r="J26" s="6"/>
    </row>
    <row r="27" spans="1:10" s="36" customFormat="1" ht="20.25" customHeight="1" x14ac:dyDescent="0.25">
      <c r="A27" s="9"/>
      <c r="B27" s="6"/>
      <c r="C27" s="9"/>
      <c r="D27" s="18"/>
      <c r="E27" s="8" t="s">
        <v>57</v>
      </c>
      <c r="F27" s="6">
        <v>2025</v>
      </c>
      <c r="G27" s="7">
        <v>1328429</v>
      </c>
      <c r="H27" s="7"/>
      <c r="I27" s="7">
        <v>372833</v>
      </c>
      <c r="J27" s="6">
        <v>100</v>
      </c>
    </row>
    <row r="28" spans="1:10" s="36" customFormat="1" ht="80.849999999999994" customHeight="1" x14ac:dyDescent="0.25">
      <c r="A28" s="9" t="s">
        <v>91</v>
      </c>
      <c r="B28" s="6">
        <v>1184</v>
      </c>
      <c r="C28" s="9" t="s">
        <v>94</v>
      </c>
      <c r="D28" s="41" t="s">
        <v>93</v>
      </c>
      <c r="E28" s="8"/>
      <c r="F28" s="6"/>
      <c r="G28" s="5">
        <f>G29</f>
        <v>1328429</v>
      </c>
      <c r="H28" s="7"/>
      <c r="I28" s="5">
        <f>I29</f>
        <v>903167</v>
      </c>
      <c r="J28" s="6"/>
    </row>
    <row r="29" spans="1:10" s="36" customFormat="1" ht="46.15" customHeight="1" x14ac:dyDescent="0.25">
      <c r="A29" s="6"/>
      <c r="B29" s="6"/>
      <c r="C29" s="6"/>
      <c r="D29" s="6"/>
      <c r="E29" s="8" t="s">
        <v>97</v>
      </c>
      <c r="F29" s="6">
        <v>2025</v>
      </c>
      <c r="G29" s="7">
        <f>929900+398529</f>
        <v>1328429</v>
      </c>
      <c r="H29" s="7"/>
      <c r="I29" s="7">
        <v>903167</v>
      </c>
      <c r="J29" s="6">
        <v>100</v>
      </c>
    </row>
    <row r="30" spans="1:10" s="36" customFormat="1" ht="90.4" customHeight="1" x14ac:dyDescent="0.25">
      <c r="A30" s="9" t="s">
        <v>92</v>
      </c>
      <c r="B30" s="6">
        <v>1291</v>
      </c>
      <c r="C30" s="9" t="s">
        <v>94</v>
      </c>
      <c r="D30" s="41" t="s">
        <v>95</v>
      </c>
      <c r="E30" s="8"/>
      <c r="F30" s="6"/>
      <c r="G30" s="5">
        <f>G31</f>
        <v>1020382</v>
      </c>
      <c r="H30" s="7"/>
      <c r="I30" s="5">
        <f>I31</f>
        <v>250400</v>
      </c>
      <c r="J30" s="6"/>
    </row>
    <row r="31" spans="1:10" s="36" customFormat="1" ht="37.35" customHeight="1" x14ac:dyDescent="0.25">
      <c r="A31" s="6"/>
      <c r="B31" s="6"/>
      <c r="C31" s="6"/>
      <c r="D31" s="6"/>
      <c r="E31" s="8" t="s">
        <v>96</v>
      </c>
      <c r="F31" s="6">
        <v>2025</v>
      </c>
      <c r="G31" s="7">
        <f>306115+714267</f>
        <v>1020382</v>
      </c>
      <c r="H31" s="7"/>
      <c r="I31" s="7">
        <v>250400</v>
      </c>
      <c r="J31" s="6">
        <v>100</v>
      </c>
    </row>
    <row r="32" spans="1:10" s="43" customFormat="1" ht="28.5" x14ac:dyDescent="0.25">
      <c r="A32" s="25" t="s">
        <v>38</v>
      </c>
      <c r="B32" s="32"/>
      <c r="C32" s="32"/>
      <c r="D32" s="26" t="s">
        <v>40</v>
      </c>
      <c r="E32" s="18"/>
      <c r="F32" s="32"/>
      <c r="G32" s="5">
        <f>G33</f>
        <v>632986</v>
      </c>
      <c r="H32" s="5">
        <f>H33</f>
        <v>278888</v>
      </c>
      <c r="I32" s="5">
        <f>I33</f>
        <v>354098</v>
      </c>
      <c r="J32" s="32"/>
    </row>
    <row r="33" spans="1:10" s="36" customFormat="1" ht="15" x14ac:dyDescent="0.25">
      <c r="A33" s="27" t="s">
        <v>39</v>
      </c>
      <c r="B33" s="6"/>
      <c r="C33" s="6"/>
      <c r="D33" s="28" t="s">
        <v>40</v>
      </c>
      <c r="E33" s="8"/>
      <c r="F33" s="6"/>
      <c r="G33" s="7">
        <f>G34+G36+G39</f>
        <v>632986</v>
      </c>
      <c r="H33" s="7">
        <f t="shared" ref="H33" si="4">H34+H36+H39</f>
        <v>278888</v>
      </c>
      <c r="I33" s="7">
        <f>I34+I36+I39</f>
        <v>354098</v>
      </c>
      <c r="J33" s="6"/>
    </row>
    <row r="34" spans="1:10" s="43" customFormat="1" ht="29.25" x14ac:dyDescent="0.25">
      <c r="A34" s="9" t="s">
        <v>59</v>
      </c>
      <c r="B34" s="9" t="s">
        <v>55</v>
      </c>
      <c r="C34" s="9" t="s">
        <v>41</v>
      </c>
      <c r="D34" s="41" t="s">
        <v>58</v>
      </c>
      <c r="E34" s="18"/>
      <c r="F34" s="32"/>
      <c r="G34" s="5">
        <f>G35</f>
        <v>66000</v>
      </c>
      <c r="H34" s="5"/>
      <c r="I34" s="5">
        <f>I35</f>
        <v>66000</v>
      </c>
      <c r="J34" s="32"/>
    </row>
    <row r="35" spans="1:10" s="36" customFormat="1" ht="15" x14ac:dyDescent="0.25">
      <c r="A35" s="6"/>
      <c r="B35" s="6"/>
      <c r="C35" s="6"/>
      <c r="D35" s="6"/>
      <c r="E35" s="8" t="s">
        <v>57</v>
      </c>
      <c r="F35" s="6">
        <v>2025</v>
      </c>
      <c r="G35" s="7">
        <v>66000</v>
      </c>
      <c r="H35" s="7"/>
      <c r="I35" s="7">
        <v>66000</v>
      </c>
      <c r="J35" s="6">
        <v>100</v>
      </c>
    </row>
    <row r="36" spans="1:10" s="36" customFormat="1" ht="57.75" customHeight="1" x14ac:dyDescent="0.25">
      <c r="A36" s="9" t="s">
        <v>60</v>
      </c>
      <c r="B36" s="6" t="s">
        <v>61</v>
      </c>
      <c r="C36" s="9" t="s">
        <v>62</v>
      </c>
      <c r="D36" s="41" t="s">
        <v>63</v>
      </c>
      <c r="E36" s="8"/>
      <c r="F36" s="6"/>
      <c r="G36" s="5">
        <f>G37</f>
        <v>278000</v>
      </c>
      <c r="H36" s="5"/>
      <c r="I36" s="5">
        <f>I37</f>
        <v>278000</v>
      </c>
      <c r="J36" s="6"/>
    </row>
    <row r="37" spans="1:10" s="36" customFormat="1" ht="15" x14ac:dyDescent="0.25">
      <c r="A37" s="6"/>
      <c r="B37" s="6"/>
      <c r="C37" s="6"/>
      <c r="D37" s="6"/>
      <c r="E37" s="8" t="s">
        <v>42</v>
      </c>
      <c r="F37" s="6">
        <v>2025</v>
      </c>
      <c r="G37" s="7">
        <f>55000+23000+200000</f>
        <v>278000</v>
      </c>
      <c r="H37" s="7"/>
      <c r="I37" s="7">
        <f>55000+23000+200000</f>
        <v>278000</v>
      </c>
      <c r="J37" s="6">
        <v>100</v>
      </c>
    </row>
    <row r="38" spans="1:10" s="36" customFormat="1" ht="15" x14ac:dyDescent="0.25">
      <c r="A38" s="6">
        <v>813250</v>
      </c>
      <c r="B38" s="6">
        <v>3250</v>
      </c>
      <c r="C38" s="6">
        <v>1090</v>
      </c>
      <c r="D38" s="41" t="s">
        <v>89</v>
      </c>
      <c r="E38" s="8"/>
      <c r="F38" s="6"/>
      <c r="G38" s="5">
        <f>G39</f>
        <v>288986</v>
      </c>
      <c r="H38" s="5"/>
      <c r="I38" s="5">
        <f>I39</f>
        <v>10098</v>
      </c>
      <c r="J38" s="6"/>
    </row>
    <row r="39" spans="1:10" s="36" customFormat="1" ht="45" x14ac:dyDescent="0.25">
      <c r="A39" s="6"/>
      <c r="B39" s="6"/>
      <c r="C39" s="6"/>
      <c r="D39" s="6"/>
      <c r="E39" s="8" t="s">
        <v>90</v>
      </c>
      <c r="F39" s="6" t="s">
        <v>88</v>
      </c>
      <c r="G39" s="7">
        <f>10098+278888</f>
        <v>288986</v>
      </c>
      <c r="H39" s="7">
        <v>278888</v>
      </c>
      <c r="I39" s="7">
        <v>10098</v>
      </c>
      <c r="J39" s="6">
        <v>100</v>
      </c>
    </row>
    <row r="40" spans="1:10" s="36" customFormat="1" ht="23.1" customHeight="1" x14ac:dyDescent="0.25">
      <c r="A40" s="25" t="s">
        <v>65</v>
      </c>
      <c r="B40" s="32"/>
      <c r="C40" s="32"/>
      <c r="D40" s="26" t="s">
        <v>66</v>
      </c>
      <c r="E40" s="8"/>
      <c r="F40" s="6"/>
      <c r="G40" s="5">
        <f>G41</f>
        <v>135000</v>
      </c>
      <c r="H40" s="5">
        <f>H41</f>
        <v>0</v>
      </c>
      <c r="I40" s="5">
        <f>I41</f>
        <v>135000</v>
      </c>
      <c r="J40" s="6"/>
    </row>
    <row r="41" spans="1:10" s="36" customFormat="1" ht="21.75" customHeight="1" x14ac:dyDescent="0.25">
      <c r="A41" s="27" t="s">
        <v>67</v>
      </c>
      <c r="B41" s="6"/>
      <c r="C41" s="6"/>
      <c r="D41" s="28" t="s">
        <v>66</v>
      </c>
      <c r="E41" s="8"/>
      <c r="F41" s="6"/>
      <c r="G41" s="7">
        <f>G42</f>
        <v>135000</v>
      </c>
      <c r="H41" s="7"/>
      <c r="I41" s="7">
        <f>I42</f>
        <v>135000</v>
      </c>
      <c r="J41" s="6"/>
    </row>
    <row r="42" spans="1:10" s="36" customFormat="1" ht="29.25" x14ac:dyDescent="0.25">
      <c r="A42" s="9" t="s">
        <v>68</v>
      </c>
      <c r="B42" s="9" t="s">
        <v>55</v>
      </c>
      <c r="C42" s="9" t="s">
        <v>41</v>
      </c>
      <c r="D42" s="41" t="s">
        <v>58</v>
      </c>
      <c r="E42" s="8"/>
      <c r="F42" s="6"/>
      <c r="G42" s="5">
        <f>G43</f>
        <v>135000</v>
      </c>
      <c r="H42" s="7"/>
      <c r="I42" s="5">
        <v>135000</v>
      </c>
      <c r="J42" s="6"/>
    </row>
    <row r="43" spans="1:10" s="36" customFormat="1" ht="15" x14ac:dyDescent="0.25">
      <c r="A43" s="9"/>
      <c r="B43" s="9"/>
      <c r="C43" s="9"/>
      <c r="D43" s="41"/>
      <c r="E43" s="8" t="s">
        <v>57</v>
      </c>
      <c r="F43" s="6">
        <v>2025</v>
      </c>
      <c r="G43" s="7">
        <v>135000</v>
      </c>
      <c r="H43" s="7"/>
      <c r="I43" s="7">
        <v>135000</v>
      </c>
      <c r="J43" s="6">
        <v>100</v>
      </c>
    </row>
    <row r="44" spans="1:10" s="36" customFormat="1" ht="36" customHeight="1" x14ac:dyDescent="0.25">
      <c r="A44" s="25" t="s">
        <v>27</v>
      </c>
      <c r="B44" s="25"/>
      <c r="C44" s="25"/>
      <c r="D44" s="25" t="s">
        <v>29</v>
      </c>
      <c r="E44" s="6"/>
      <c r="F44" s="32"/>
      <c r="G44" s="5">
        <f t="shared" ref="G44:I46" si="5">G45</f>
        <v>160000</v>
      </c>
      <c r="H44" s="5">
        <f t="shared" si="5"/>
        <v>0</v>
      </c>
      <c r="I44" s="5">
        <f t="shared" si="5"/>
        <v>160000</v>
      </c>
      <c r="J44" s="32"/>
    </row>
    <row r="45" spans="1:10" s="36" customFormat="1" ht="15" x14ac:dyDescent="0.25">
      <c r="A45" s="27" t="s">
        <v>28</v>
      </c>
      <c r="B45" s="25"/>
      <c r="C45" s="27"/>
      <c r="D45" s="27" t="s">
        <v>29</v>
      </c>
      <c r="E45" s="6"/>
      <c r="F45" s="6"/>
      <c r="G45" s="7">
        <f t="shared" si="5"/>
        <v>160000</v>
      </c>
      <c r="H45" s="7"/>
      <c r="I45" s="7">
        <f t="shared" si="5"/>
        <v>160000</v>
      </c>
      <c r="J45" s="6"/>
    </row>
    <row r="46" spans="1:10" s="36" customFormat="1" ht="15" x14ac:dyDescent="0.25">
      <c r="A46" s="9" t="s">
        <v>64</v>
      </c>
      <c r="B46" s="6" t="s">
        <v>31</v>
      </c>
      <c r="C46" s="9" t="s">
        <v>32</v>
      </c>
      <c r="D46" s="41" t="s">
        <v>33</v>
      </c>
      <c r="E46" s="8"/>
      <c r="F46" s="6"/>
      <c r="G46" s="5">
        <f t="shared" si="5"/>
        <v>160000</v>
      </c>
      <c r="H46" s="5">
        <f t="shared" si="5"/>
        <v>0</v>
      </c>
      <c r="I46" s="5">
        <f t="shared" si="5"/>
        <v>160000</v>
      </c>
      <c r="J46" s="6"/>
    </row>
    <row r="47" spans="1:10" s="36" customFormat="1" ht="23.85" customHeight="1" x14ac:dyDescent="0.25">
      <c r="A47" s="9"/>
      <c r="B47" s="9"/>
      <c r="C47" s="9"/>
      <c r="D47" s="8"/>
      <c r="E47" s="8" t="s">
        <v>30</v>
      </c>
      <c r="F47" s="6">
        <v>2025</v>
      </c>
      <c r="G47" s="7">
        <f>60000+100000</f>
        <v>160000</v>
      </c>
      <c r="H47" s="7"/>
      <c r="I47" s="7">
        <f>60000+100000</f>
        <v>160000</v>
      </c>
      <c r="J47" s="6">
        <v>100</v>
      </c>
    </row>
    <row r="48" spans="1:10" s="36" customFormat="1" ht="23.85" customHeight="1" x14ac:dyDescent="0.25">
      <c r="A48" s="25" t="s">
        <v>75</v>
      </c>
      <c r="B48" s="32"/>
      <c r="C48" s="32"/>
      <c r="D48" s="26" t="s">
        <v>76</v>
      </c>
      <c r="E48" s="8"/>
      <c r="F48" s="6"/>
      <c r="G48" s="5">
        <f>G49+G52</f>
        <v>160000</v>
      </c>
      <c r="H48" s="7"/>
      <c r="I48" s="5">
        <f>I49+I52</f>
        <v>160000</v>
      </c>
      <c r="J48" s="37"/>
    </row>
    <row r="49" spans="1:10" s="36" customFormat="1" ht="23.85" customHeight="1" x14ac:dyDescent="0.25">
      <c r="A49" s="27" t="s">
        <v>77</v>
      </c>
      <c r="B49" s="6"/>
      <c r="C49" s="6"/>
      <c r="D49" s="28" t="s">
        <v>76</v>
      </c>
      <c r="E49" s="8"/>
      <c r="F49" s="6"/>
      <c r="G49" s="7">
        <f>G50</f>
        <v>90000</v>
      </c>
      <c r="H49" s="7"/>
      <c r="I49" s="7">
        <f>I50</f>
        <v>90000</v>
      </c>
      <c r="J49" s="37"/>
    </row>
    <row r="50" spans="1:10" s="36" customFormat="1" ht="29.25" x14ac:dyDescent="0.25">
      <c r="A50" s="9" t="s">
        <v>78</v>
      </c>
      <c r="B50" s="9" t="s">
        <v>55</v>
      </c>
      <c r="C50" s="9" t="s">
        <v>41</v>
      </c>
      <c r="D50" s="41" t="s">
        <v>58</v>
      </c>
      <c r="E50" s="8"/>
      <c r="F50" s="6"/>
      <c r="G50" s="5">
        <f>G51</f>
        <v>90000</v>
      </c>
      <c r="H50" s="7"/>
      <c r="I50" s="5">
        <f>I51</f>
        <v>90000</v>
      </c>
      <c r="J50" s="37"/>
    </row>
    <row r="51" spans="1:10" s="36" customFormat="1" ht="23.85" customHeight="1" x14ac:dyDescent="0.25">
      <c r="A51" s="44"/>
      <c r="B51" s="45"/>
      <c r="C51" s="45"/>
      <c r="D51" s="46"/>
      <c r="E51" s="8" t="s">
        <v>57</v>
      </c>
      <c r="F51" s="6">
        <v>2025</v>
      </c>
      <c r="G51" s="7">
        <v>90000</v>
      </c>
      <c r="H51" s="7"/>
      <c r="I51" s="7">
        <v>90000</v>
      </c>
      <c r="J51" s="6">
        <v>100</v>
      </c>
    </row>
    <row r="52" spans="1:10" s="36" customFormat="1" ht="48.2" customHeight="1" x14ac:dyDescent="0.25">
      <c r="A52" s="9">
        <v>1113133</v>
      </c>
      <c r="B52" s="9" t="s">
        <v>84</v>
      </c>
      <c r="C52" s="9" t="s">
        <v>85</v>
      </c>
      <c r="D52" s="41" t="s">
        <v>86</v>
      </c>
      <c r="E52" s="8"/>
      <c r="F52" s="6"/>
      <c r="G52" s="5">
        <f>G53</f>
        <v>70000</v>
      </c>
      <c r="H52" s="7"/>
      <c r="I52" s="5">
        <f>I53</f>
        <v>70000</v>
      </c>
      <c r="J52" s="37"/>
    </row>
    <row r="53" spans="1:10" s="36" customFormat="1" ht="23.85" customHeight="1" x14ac:dyDescent="0.25">
      <c r="A53" s="44"/>
      <c r="B53" s="45"/>
      <c r="C53" s="45"/>
      <c r="D53" s="46"/>
      <c r="E53" s="8" t="s">
        <v>57</v>
      </c>
      <c r="F53" s="6">
        <v>2025</v>
      </c>
      <c r="G53" s="7">
        <v>70000</v>
      </c>
      <c r="H53" s="7"/>
      <c r="I53" s="7">
        <v>70000</v>
      </c>
      <c r="J53" s="6">
        <v>100</v>
      </c>
    </row>
    <row r="54" spans="1:10" s="36" customFormat="1" ht="31.7" customHeight="1" x14ac:dyDescent="0.25">
      <c r="A54" s="25" t="s">
        <v>14</v>
      </c>
      <c r="B54" s="25"/>
      <c r="C54" s="25"/>
      <c r="D54" s="25" t="s">
        <v>12</v>
      </c>
      <c r="E54" s="6"/>
      <c r="F54" s="32"/>
      <c r="G54" s="5">
        <f>G55</f>
        <v>1143335</v>
      </c>
      <c r="H54" s="5">
        <f>H55</f>
        <v>0</v>
      </c>
      <c r="I54" s="5">
        <f t="shared" ref="I54" si="6">I55</f>
        <v>1143335</v>
      </c>
      <c r="J54" s="32"/>
    </row>
    <row r="55" spans="1:10" s="36" customFormat="1" ht="38.85" customHeight="1" x14ac:dyDescent="0.25">
      <c r="A55" s="27" t="s">
        <v>15</v>
      </c>
      <c r="B55" s="25"/>
      <c r="C55" s="27"/>
      <c r="D55" s="27" t="s">
        <v>13</v>
      </c>
      <c r="E55" s="6"/>
      <c r="F55" s="6"/>
      <c r="G55" s="7">
        <f>G56+G60+G63+G68+G58</f>
        <v>1143335</v>
      </c>
      <c r="H55" s="7"/>
      <c r="I55" s="7">
        <f>I56+I60+I63+I68+I58</f>
        <v>1143335</v>
      </c>
      <c r="J55" s="6"/>
    </row>
    <row r="56" spans="1:10" s="36" customFormat="1" ht="38.85" customHeight="1" x14ac:dyDescent="0.25">
      <c r="A56" s="9" t="s">
        <v>69</v>
      </c>
      <c r="B56" s="9" t="s">
        <v>55</v>
      </c>
      <c r="C56" s="9" t="s">
        <v>41</v>
      </c>
      <c r="D56" s="41" t="s">
        <v>58</v>
      </c>
      <c r="E56" s="8"/>
      <c r="F56" s="6"/>
      <c r="G56" s="5">
        <f>G57</f>
        <v>135250</v>
      </c>
      <c r="H56" s="7"/>
      <c r="I56" s="5">
        <f>I57</f>
        <v>135250</v>
      </c>
      <c r="J56" s="6"/>
    </row>
    <row r="57" spans="1:10" s="36" customFormat="1" ht="25.15" customHeight="1" x14ac:dyDescent="0.25">
      <c r="A57" s="9"/>
      <c r="B57" s="9"/>
      <c r="C57" s="9"/>
      <c r="D57" s="41"/>
      <c r="E57" s="8" t="s">
        <v>57</v>
      </c>
      <c r="F57" s="6">
        <v>2025</v>
      </c>
      <c r="G57" s="7">
        <f>90000+80000-34750</f>
        <v>135250</v>
      </c>
      <c r="H57" s="7"/>
      <c r="I57" s="7">
        <f>90000+80000-34750</f>
        <v>135250</v>
      </c>
      <c r="J57" s="6">
        <v>100</v>
      </c>
    </row>
    <row r="58" spans="1:10" s="36" customFormat="1" ht="35.450000000000003" hidden="1" customHeight="1" x14ac:dyDescent="0.25">
      <c r="A58" s="19" t="s">
        <v>99</v>
      </c>
      <c r="B58" s="19" t="s">
        <v>100</v>
      </c>
      <c r="C58" s="19" t="s">
        <v>36</v>
      </c>
      <c r="D58" s="50" t="s">
        <v>101</v>
      </c>
      <c r="E58" s="22"/>
      <c r="F58" s="51"/>
      <c r="G58" s="48">
        <f>G59</f>
        <v>0</v>
      </c>
      <c r="H58" s="48"/>
      <c r="I58" s="48">
        <f>I59</f>
        <v>0</v>
      </c>
      <c r="J58" s="20"/>
    </row>
    <row r="59" spans="1:10" s="36" customFormat="1" ht="25.15" hidden="1" customHeight="1" x14ac:dyDescent="0.25">
      <c r="A59" s="19"/>
      <c r="B59" s="19"/>
      <c r="C59" s="19"/>
      <c r="D59" s="50"/>
      <c r="E59" s="22"/>
      <c r="F59" s="20"/>
      <c r="G59" s="21"/>
      <c r="H59" s="21"/>
      <c r="I59" s="21"/>
      <c r="J59" s="20">
        <v>100</v>
      </c>
    </row>
    <row r="60" spans="1:10" s="36" customFormat="1" ht="29.25" x14ac:dyDescent="0.25">
      <c r="A60" s="9" t="s">
        <v>71</v>
      </c>
      <c r="B60" s="9" t="s">
        <v>70</v>
      </c>
      <c r="C60" s="9" t="s">
        <v>36</v>
      </c>
      <c r="D60" s="41" t="s">
        <v>72</v>
      </c>
      <c r="E60" s="8"/>
      <c r="F60" s="6"/>
      <c r="G60" s="5">
        <f>G61+G62</f>
        <v>463885</v>
      </c>
      <c r="H60" s="5"/>
      <c r="I60" s="5">
        <f>I61+I62</f>
        <v>463885</v>
      </c>
      <c r="J60" s="37"/>
    </row>
    <row r="61" spans="1:10" s="36" customFormat="1" ht="63.2" customHeight="1" x14ac:dyDescent="0.25">
      <c r="A61" s="27"/>
      <c r="B61" s="25"/>
      <c r="C61" s="27"/>
      <c r="D61" s="27"/>
      <c r="E61" s="8" t="s">
        <v>74</v>
      </c>
      <c r="F61" s="6">
        <v>2025</v>
      </c>
      <c r="G61" s="7">
        <v>196726</v>
      </c>
      <c r="H61" s="5"/>
      <c r="I61" s="7">
        <v>196726</v>
      </c>
      <c r="J61" s="6">
        <v>100</v>
      </c>
    </row>
    <row r="62" spans="1:10" s="36" customFormat="1" ht="63.2" customHeight="1" x14ac:dyDescent="0.25">
      <c r="A62" s="27"/>
      <c r="B62" s="25"/>
      <c r="C62" s="27"/>
      <c r="D62" s="27"/>
      <c r="E62" s="8" t="s">
        <v>106</v>
      </c>
      <c r="F62" s="6">
        <v>2025</v>
      </c>
      <c r="G62" s="7">
        <v>267159</v>
      </c>
      <c r="H62" s="5"/>
      <c r="I62" s="7">
        <v>267159</v>
      </c>
      <c r="J62" s="6">
        <v>100</v>
      </c>
    </row>
    <row r="63" spans="1:10" s="36" customFormat="1" ht="20.45" customHeight="1" x14ac:dyDescent="0.25">
      <c r="A63" s="9" t="s">
        <v>34</v>
      </c>
      <c r="B63" s="9" t="s">
        <v>35</v>
      </c>
      <c r="C63" s="9" t="s">
        <v>36</v>
      </c>
      <c r="D63" s="18" t="s">
        <v>37</v>
      </c>
      <c r="E63" s="6"/>
      <c r="F63" s="6"/>
      <c r="G63" s="5">
        <f>G64</f>
        <v>544200</v>
      </c>
      <c r="H63" s="5">
        <f>H64</f>
        <v>0</v>
      </c>
      <c r="I63" s="5">
        <f>I64</f>
        <v>544200</v>
      </c>
      <c r="J63" s="6"/>
    </row>
    <row r="64" spans="1:10" s="36" customFormat="1" ht="15" x14ac:dyDescent="0.25">
      <c r="A64" s="27"/>
      <c r="B64" s="25"/>
      <c r="C64" s="27"/>
      <c r="D64" s="27"/>
      <c r="E64" s="8" t="s">
        <v>42</v>
      </c>
      <c r="F64" s="6">
        <v>2025</v>
      </c>
      <c r="G64" s="7">
        <f>429200+115000</f>
        <v>544200</v>
      </c>
      <c r="H64" s="7"/>
      <c r="I64" s="7">
        <f>429200+115000</f>
        <v>544200</v>
      </c>
      <c r="J64" s="6">
        <v>100</v>
      </c>
    </row>
    <row r="65" spans="1:253" s="36" customFormat="1" ht="75" hidden="1" x14ac:dyDescent="0.25">
      <c r="A65" s="19"/>
      <c r="B65" s="19"/>
      <c r="C65" s="19"/>
      <c r="D65" s="22"/>
      <c r="E65" s="39" t="s">
        <v>26</v>
      </c>
      <c r="F65" s="20"/>
      <c r="G65" s="21"/>
      <c r="H65" s="21"/>
      <c r="I65" s="21"/>
      <c r="J65" s="38"/>
    </row>
    <row r="66" spans="1:253" s="36" customFormat="1" ht="15" hidden="1" x14ac:dyDescent="0.25">
      <c r="A66" s="19"/>
      <c r="B66" s="19"/>
      <c r="C66" s="19"/>
      <c r="D66" s="40"/>
      <c r="E66" s="22" t="s">
        <v>25</v>
      </c>
      <c r="F66" s="20">
        <v>2023</v>
      </c>
      <c r="G66" s="21"/>
      <c r="H66" s="21"/>
      <c r="I66" s="21"/>
      <c r="J66" s="38" t="e">
        <f>(H66+I66+#REF!)/G66*100</f>
        <v>#REF!</v>
      </c>
    </row>
    <row r="67" spans="1:253" s="36" customFormat="1" ht="15" hidden="1" x14ac:dyDescent="0.25">
      <c r="A67" s="19"/>
      <c r="B67" s="19"/>
      <c r="C67" s="19"/>
      <c r="D67" s="47"/>
      <c r="E67" s="22"/>
      <c r="F67" s="20"/>
      <c r="G67" s="48"/>
      <c r="H67" s="48"/>
      <c r="I67" s="48"/>
      <c r="J67" s="38"/>
    </row>
    <row r="68" spans="1:253" s="36" customFormat="1" ht="23.1" hidden="1" customHeight="1" x14ac:dyDescent="0.25">
      <c r="A68" s="19"/>
      <c r="B68" s="19"/>
      <c r="C68" s="19"/>
      <c r="D68" s="40"/>
      <c r="E68" s="22"/>
      <c r="F68" s="20"/>
      <c r="G68" s="21"/>
      <c r="H68" s="21"/>
      <c r="I68" s="21"/>
      <c r="J68" s="20"/>
      <c r="L68" s="49"/>
    </row>
    <row r="69" spans="1:253" s="36" customFormat="1" ht="15" x14ac:dyDescent="0.25">
      <c r="A69" s="25" t="s">
        <v>51</v>
      </c>
      <c r="B69" s="25"/>
      <c r="C69" s="25"/>
      <c r="D69" s="25" t="s">
        <v>52</v>
      </c>
      <c r="E69" s="8"/>
      <c r="F69" s="6"/>
      <c r="G69" s="5">
        <f t="shared" ref="G69:I71" si="7">G70</f>
        <v>87000</v>
      </c>
      <c r="H69" s="5">
        <f t="shared" si="7"/>
        <v>0</v>
      </c>
      <c r="I69" s="5">
        <f t="shared" si="7"/>
        <v>87000</v>
      </c>
      <c r="J69" s="6"/>
    </row>
    <row r="70" spans="1:253" s="36" customFormat="1" ht="15" x14ac:dyDescent="0.25">
      <c r="A70" s="27" t="s">
        <v>53</v>
      </c>
      <c r="B70" s="25"/>
      <c r="C70" s="27"/>
      <c r="D70" s="27" t="s">
        <v>52</v>
      </c>
      <c r="E70" s="8"/>
      <c r="F70" s="6"/>
      <c r="G70" s="7">
        <f t="shared" si="7"/>
        <v>87000</v>
      </c>
      <c r="H70" s="7"/>
      <c r="I70" s="7">
        <f t="shared" si="7"/>
        <v>87000</v>
      </c>
      <c r="J70" s="6"/>
    </row>
    <row r="71" spans="1:253" s="36" customFormat="1" ht="28.5" x14ac:dyDescent="0.25">
      <c r="A71" s="9" t="s">
        <v>54</v>
      </c>
      <c r="B71" s="9" t="s">
        <v>55</v>
      </c>
      <c r="C71" s="9" t="s">
        <v>41</v>
      </c>
      <c r="D71" s="18" t="s">
        <v>56</v>
      </c>
      <c r="E71" s="8"/>
      <c r="F71" s="6"/>
      <c r="G71" s="5">
        <f t="shared" si="7"/>
        <v>87000</v>
      </c>
      <c r="H71" s="5">
        <f t="shared" si="7"/>
        <v>0</v>
      </c>
      <c r="I71" s="5">
        <f t="shared" si="7"/>
        <v>87000</v>
      </c>
      <c r="J71" s="37"/>
    </row>
    <row r="72" spans="1:253" s="36" customFormat="1" ht="18" x14ac:dyDescent="0.25">
      <c r="A72" s="44"/>
      <c r="B72" s="45"/>
      <c r="C72" s="45"/>
      <c r="D72" s="46"/>
      <c r="E72" s="8" t="s">
        <v>57</v>
      </c>
      <c r="F72" s="6">
        <v>2025</v>
      </c>
      <c r="G72" s="7">
        <v>87000</v>
      </c>
      <c r="H72" s="7"/>
      <c r="I72" s="7">
        <v>87000</v>
      </c>
      <c r="J72" s="6">
        <v>100</v>
      </c>
    </row>
    <row r="73" spans="1:253" s="35" customFormat="1" ht="22.7" customHeight="1" x14ac:dyDescent="0.25">
      <c r="A73" s="32" t="s">
        <v>10</v>
      </c>
      <c r="B73" s="32" t="s">
        <v>10</v>
      </c>
      <c r="C73" s="32" t="s">
        <v>10</v>
      </c>
      <c r="D73" s="18" t="s">
        <v>11</v>
      </c>
      <c r="E73" s="32" t="s">
        <v>10</v>
      </c>
      <c r="F73" s="32" t="s">
        <v>10</v>
      </c>
      <c r="G73" s="5">
        <f>G12+G18+G32+G44+G54+G69+G40+G48</f>
        <v>5935132</v>
      </c>
      <c r="H73" s="5">
        <f>H12+H18+H32+H44+H54+H69+H40+H48</f>
        <v>278888</v>
      </c>
      <c r="I73" s="5">
        <f>I12+I18+I32+I44+I54+I69+I40+I48</f>
        <v>4833833</v>
      </c>
      <c r="J73" s="32" t="s">
        <v>10</v>
      </c>
      <c r="K73" s="35">
        <f>I72+I68+I61+I57+I53+I51+I47+I43+I39+I37+I35+I31+I29+I21+I17+I15+I64</f>
        <v>3903841</v>
      </c>
    </row>
    <row r="74" spans="1:253" x14ac:dyDescent="0.2">
      <c r="E74" s="29"/>
    </row>
    <row r="75" spans="1:253" ht="17.100000000000001" customHeight="1" x14ac:dyDescent="0.2"/>
    <row r="76" spans="1:253" s="24" customFormat="1" ht="16.5" x14ac:dyDescent="0.25">
      <c r="A76" s="30"/>
      <c r="B76" s="24" t="s">
        <v>16</v>
      </c>
      <c r="F76" s="31"/>
      <c r="G76" s="24" t="s">
        <v>103</v>
      </c>
    </row>
    <row r="77" spans="1:253" s="12" customFormat="1" ht="45.75" hidden="1" customHeight="1" x14ac:dyDescent="0.25">
      <c r="A77" s="11"/>
      <c r="B77" s="11" t="s">
        <v>104</v>
      </c>
      <c r="C77" s="11"/>
      <c r="D77" s="11"/>
      <c r="E77" s="11"/>
      <c r="F77" s="11"/>
      <c r="G77" s="11" t="s">
        <v>105</v>
      </c>
      <c r="H77" s="11"/>
      <c r="I77" s="11"/>
      <c r="J77" s="11"/>
      <c r="K77" s="11"/>
      <c r="L77" s="11"/>
      <c r="IK77" s="11"/>
      <c r="IL77" s="11"/>
      <c r="IM77" s="11"/>
      <c r="IN77" s="11"/>
      <c r="IO77" s="11"/>
      <c r="IP77" s="11"/>
      <c r="IQ77" s="11"/>
      <c r="IR77" s="11"/>
      <c r="IS77" s="11"/>
    </row>
    <row r="78" spans="1:253" x14ac:dyDescent="0.2">
      <c r="G78" s="10"/>
      <c r="H78" s="10"/>
      <c r="I78" s="13"/>
    </row>
    <row r="88" spans="1:10" ht="20.25" x14ac:dyDescent="0.3">
      <c r="A88" s="56"/>
      <c r="B88" s="56"/>
      <c r="C88" s="56"/>
      <c r="D88" s="56"/>
      <c r="E88" s="1"/>
      <c r="F88" s="2"/>
      <c r="G88" s="57"/>
      <c r="H88" s="57"/>
      <c r="I88" s="57"/>
      <c r="J88" s="57"/>
    </row>
  </sheetData>
  <mergeCells count="9">
    <mergeCell ref="A7:J7"/>
    <mergeCell ref="A88:D88"/>
    <mergeCell ref="G88:J88"/>
    <mergeCell ref="A8:B8"/>
    <mergeCell ref="I1:J1"/>
    <mergeCell ref="I2:J2"/>
    <mergeCell ref="I3:J3"/>
    <mergeCell ref="A5:J5"/>
    <mergeCell ref="A6:J6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47" orientation="landscape" r:id="rId1"/>
  <headerFooter differentFirst="1">
    <oddHeader>&amp;C&amp;14&amp;P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5</vt:lpstr>
      <vt:lpstr>'Дод 5'!Заголовки_для_печати</vt:lpstr>
      <vt:lpstr>'Дод 5'!Область_печати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Денисенко Тетяна</dc:creator>
  <cp:keywords/>
  <dc:description/>
  <cp:lastModifiedBy>FIN4</cp:lastModifiedBy>
  <cp:revision/>
  <cp:lastPrinted>2025-06-26T07:03:05Z</cp:lastPrinted>
  <dcterms:created xsi:type="dcterms:W3CDTF">2021-11-09T14:04:21Z</dcterms:created>
  <dcterms:modified xsi:type="dcterms:W3CDTF">2025-06-26T07:03:08Z</dcterms:modified>
  <cp:category/>
  <cp:contentStatus/>
</cp:coreProperties>
</file>