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5" yWindow="109" windowWidth="14808" windowHeight="8015"/>
  </bookViews>
  <sheets>
    <sheet name="Лист1" sheetId="1" r:id="rId1"/>
  </sheets>
  <definedNames>
    <definedName name="_xlnm.Print_Area" localSheetId="0">Лист1!$A$1:$J$118</definedName>
  </definedNames>
  <calcPr calcId="152511"/>
</workbook>
</file>

<file path=xl/calcChain.xml><?xml version="1.0" encoding="utf-8"?>
<calcChain xmlns="http://schemas.openxmlformats.org/spreadsheetml/2006/main">
  <c r="H58" i="1" l="1"/>
  <c r="H57" i="1"/>
  <c r="H45" i="1"/>
  <c r="I29" i="1" l="1"/>
  <c r="H18" i="1" l="1"/>
  <c r="I86" i="1" l="1"/>
  <c r="H76" i="1" l="1"/>
  <c r="I102" i="1" l="1"/>
  <c r="I100" i="1" l="1"/>
  <c r="H50" i="1" l="1"/>
  <c r="H39" i="1"/>
  <c r="H21" i="1"/>
  <c r="H46" i="1"/>
  <c r="H52" i="1" l="1"/>
  <c r="H75" i="1"/>
  <c r="H107" i="1"/>
  <c r="H108" i="1"/>
  <c r="H74" i="1" l="1"/>
  <c r="H106" i="1" l="1"/>
  <c r="H97" i="1" l="1"/>
  <c r="H105" i="1" l="1"/>
  <c r="H73" i="1" l="1"/>
  <c r="H26" i="1" l="1"/>
  <c r="I27" i="1"/>
  <c r="H38" i="1" l="1"/>
  <c r="H37" i="1" s="1"/>
  <c r="H104" i="1" l="1"/>
  <c r="I111" i="1"/>
  <c r="H111" i="1" s="1"/>
  <c r="H109" i="1" l="1"/>
  <c r="H102" i="1"/>
  <c r="H103" i="1"/>
  <c r="I94" i="1" l="1"/>
  <c r="I90" i="1" l="1"/>
  <c r="I93" i="1" s="1"/>
  <c r="H90" i="1"/>
  <c r="H93" i="1" l="1"/>
  <c r="I78" i="1"/>
  <c r="I83" i="1" l="1"/>
  <c r="H81" i="1" l="1"/>
  <c r="H68" i="1"/>
  <c r="H69" i="1"/>
  <c r="H70" i="1"/>
  <c r="H71" i="1"/>
  <c r="H101" i="1"/>
  <c r="H100" i="1" l="1"/>
  <c r="H99" i="1" l="1"/>
  <c r="H98" i="1" l="1"/>
  <c r="H72" i="1"/>
  <c r="H66" i="1" l="1"/>
  <c r="H86" i="1"/>
  <c r="I84" i="1"/>
  <c r="I87" i="1" s="1"/>
  <c r="H84" i="1"/>
  <c r="H87" i="1" s="1"/>
  <c r="H77" i="1" l="1"/>
  <c r="I77" i="1" s="1"/>
  <c r="I66" i="1" s="1"/>
  <c r="H110" i="1"/>
  <c r="H94" i="1" s="1"/>
  <c r="H115" i="1" s="1"/>
  <c r="H64" i="1" l="1"/>
  <c r="H28" i="1" l="1"/>
  <c r="H80" i="1" l="1"/>
  <c r="H78" i="1" s="1"/>
  <c r="H114" i="1" s="1"/>
  <c r="H113" i="1" s="1"/>
  <c r="H83" i="1" l="1"/>
  <c r="H32" i="1" l="1"/>
  <c r="H36" i="1" s="1"/>
  <c r="H41" i="1" l="1"/>
  <c r="H56" i="1" l="1"/>
</calcChain>
</file>

<file path=xl/sharedStrings.xml><?xml version="1.0" encoding="utf-8"?>
<sst xmlns="http://schemas.openxmlformats.org/spreadsheetml/2006/main" count="134" uniqueCount="91">
  <si>
    <t>код бюджету</t>
  </si>
  <si>
    <t>Код Класифікації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</si>
  <si>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</si>
  <si>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</si>
  <si>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>1. Показники міжбюджетних трансфертів з інших бюджетів</t>
  </si>
  <si>
    <t>(грн.)</t>
  </si>
  <si>
    <t>1.</t>
  </si>
  <si>
    <t>2.</t>
  </si>
  <si>
    <t>3.</t>
  </si>
  <si>
    <t>І. Трансферти до загального фонду бюджету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</si>
  <si>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</si>
  <si>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</si>
  <si>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</si>
  <si>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</si>
  <si>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</si>
  <si>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</si>
  <si>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</si>
  <si>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</si>
  <si>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 - отримувача міжбюджетного трансферту</t>
  </si>
  <si>
    <t>І.Трансферти із загального фонду бюджету</t>
  </si>
  <si>
    <t>ІІ. Трансферти із спеціального фонду бюджету</t>
  </si>
  <si>
    <t>Реверсна дотація</t>
  </si>
  <si>
    <t>Інші субвенції з місцевого бюджету</t>
  </si>
  <si>
    <t>Державний бюджет</t>
  </si>
  <si>
    <t>Освітня субвенція</t>
  </si>
  <si>
    <t>0219770</t>
  </si>
  <si>
    <t>3719110</t>
  </si>
  <si>
    <t>0219800</t>
  </si>
  <si>
    <t>Субвенція з місцевого бюджета державному бюджету на виконання програм соціально - економічного розвитку регіонів</t>
  </si>
  <si>
    <t>Відділенню поліції №1 Павлоградського районного відділу поліції у Дніпропетровській області</t>
  </si>
  <si>
    <t xml:space="preserve">50 ДПРЧ 6 ДПРЗ України у Дніпропетровській області </t>
  </si>
  <si>
    <t xml:space="preserve">Павлоградському об`єднаному міському територіальному центру комплектування та  соціальної підтримки </t>
  </si>
  <si>
    <t>в тому числі: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</si>
  <si>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</si>
  <si>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інклюзивно-ресурсний центр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</si>
  <si>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</si>
  <si>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на видатки споживання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</si>
  <si>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</si>
  <si>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на лікування хворих на цукровий діабет інсуліном та нецукровий діабет десмопресином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</si>
  <si>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</si>
  <si>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з них</t>
  </si>
  <si>
    <t>4.</t>
  </si>
  <si>
    <t>з них:</t>
  </si>
  <si>
    <t>Управлінню служби безпеки України у Дніпропетровській області</t>
  </si>
  <si>
    <t>Обласний бюджет Дніпропетровської області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</si>
  <si>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</si>
  <si>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 xml:space="preserve"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 </t>
  </si>
  <si>
    <t>оснащення кабінетів інклюзивно - ресурсних центрів</t>
  </si>
  <si>
    <t>0459100000</t>
  </si>
  <si>
    <t>0410000000</t>
  </si>
  <si>
    <t>9900000000</t>
  </si>
  <si>
    <t>Міжбюджетні трансферти на 2024 рік</t>
  </si>
  <si>
    <t>субвенція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</si>
  <si>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0919770</t>
  </si>
  <si>
    <t xml:space="preserve">Центру соціальної підтримки дітей "Моя родина" </t>
  </si>
  <si>
    <t>0458400000</t>
  </si>
  <si>
    <t>Бюджет Павлоградської міської територіальної громади</t>
  </si>
  <si>
    <t>Лугансько-Павлоградський зональний відділ Військової служби правопорядку</t>
  </si>
  <si>
    <t>Військова частина А4638</t>
  </si>
  <si>
    <t>Військова частина А1302</t>
  </si>
  <si>
    <t>Субвенція з місцевого бюджету  рахунок залишку коштів освітньої субвенції, що утворився на початок бюджетного періоду</t>
  </si>
  <si>
    <t>на закупівлю мультимедійного обладнання (видатки розвитку)</t>
  </si>
  <si>
    <t>Військова частина А0536</t>
  </si>
  <si>
    <t>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</si>
  <si>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субвенції з місцевого бюджету обласному бюджету на виконання заходу 6.1. Програми забезпечення громадського порядку та громадської безпеки на території Дніпропетровської області на період до 2025 року, з послідуючої передачею іі у вигляді субвенції державному бюджету</t>
  </si>
  <si>
    <t>Військова частина А7036</t>
  </si>
  <si>
    <t>Військова частина А4576</t>
  </si>
  <si>
    <t>Військова частина А0216</t>
  </si>
  <si>
    <t>Субвенція з обласного бюджету бюджетам теритрпіальних громад на виконання доручень віборців депутатами обласної ради у 2024 році</t>
  </si>
  <si>
    <t>Управлінню державної казначейської служби України у м. Тернівці Дніпропетровської області</t>
  </si>
  <si>
    <t>Військова частина А4741</t>
  </si>
  <si>
    <t>Управління превентивної діяльності Головного управління Національної поліції в Дніпропетровскій області</t>
  </si>
  <si>
    <t>Субвенція з обласного бюджету до місцевих бюджетів на облаштування приміщень, які плануються до використання для укриття учнів та працівників закладів загальної середньої освіти.</t>
  </si>
  <si>
    <t>Військова частина А1126</t>
  </si>
  <si>
    <t>Додаток 4</t>
  </si>
  <si>
    <t>Військова частина А7408</t>
  </si>
  <si>
    <t>Павлоградському районному територіальному центру комплектування та соціальної підтримки</t>
  </si>
  <si>
    <t>Військова частина А3024</t>
  </si>
  <si>
    <t>на закупівлю засобів навчання та комп'ютерного обладнання для оснащення навчальних кабінетів предмета "Захист України"(видатки розвитку)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</si>
  <si>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</si>
  <si>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видатки розвитку</t>
  </si>
  <si>
    <t>Субвенція з обласного бюджету бюджетам теритрпіальних громад на виконання доручень виборців депутатами обласної ради у 2024 році</t>
  </si>
  <si>
    <t>Павлоградська районна державна адміністрація Дніпропетровської області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</si>
  <si>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</si>
  <si>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</si>
  <si>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до додатку № 4 до рішення міської ради "Про бюджет Тернівської міської територіальної громади на 2024 рік" від 29.12.2023 року №  603-30/VIII  зі змінами</t>
  </si>
  <si>
    <t>Секретар міської ради</t>
  </si>
  <si>
    <t>Жанна ШКУТ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</si>
  <si>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</si>
  <si>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до рішення Тернівської міської ради</t>
  </si>
  <si>
    <t>від 26.02.2025р.№ 869-40/VIII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</si>
</sst>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scheme val="minor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4">
    <xf numFmtId="0" fontId="0" fillId="0" borderId="0" xfId="0"/>
    <xf numFmtId="0" fontId="2" fillId="0" borderId="0" xfId="1" applyFont="1" applyFill="1" applyBorder="1" applyAlignment="1" applyProtection="1">
      <alignment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3" fontId="4" fillId="0" borderId="3" xfId="0" applyNumberFormat="1" applyFont="1" applyBorder="1" applyAlignment="1"/>
    <xf numFmtId="49" fontId="5" fillId="2" borderId="2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right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6" fillId="0" borderId="2" xfId="0" applyNumberFormat="1" applyFont="1" applyBorder="1"/>
    <xf numFmtId="3" fontId="4" fillId="0" borderId="2" xfId="0" applyNumberFormat="1" applyFont="1" applyFill="1" applyBorder="1"/>
    <xf numFmtId="3" fontId="2" fillId="0" borderId="2" xfId="0" applyNumberFormat="1" applyFont="1" applyFill="1" applyBorder="1"/>
    <xf numFmtId="49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4" borderId="0" xfId="0" applyFont="1" applyFill="1"/>
    <xf numFmtId="49" fontId="4" fillId="2" borderId="6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49" fontId="3" fillId="3" borderId="2" xfId="0" applyNumberFormat="1" applyFont="1" applyFill="1" applyBorder="1" applyAlignment="1">
      <alignment horizontal="center"/>
    </xf>
    <xf numFmtId="3" fontId="3" fillId="3" borderId="2" xfId="0" applyNumberFormat="1" applyFont="1" applyFill="1" applyBorder="1"/>
    <xf numFmtId="0" fontId="4" fillId="3" borderId="0" xfId="0" applyFont="1" applyFill="1"/>
    <xf numFmtId="3" fontId="7" fillId="3" borderId="2" xfId="0" applyNumberFormat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3" fontId="4" fillId="0" borderId="3" xfId="0" applyNumberFormat="1" applyFont="1" applyFill="1" applyBorder="1" applyAlignment="1"/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 applyAlignment="1"/>
    <xf numFmtId="0" fontId="5" fillId="0" borderId="0" xfId="0" applyFont="1" applyFill="1"/>
    <xf numFmtId="3" fontId="3" fillId="0" borderId="3" xfId="0" applyNumberFormat="1" applyFont="1" applyFill="1" applyBorder="1" applyAlignment="1"/>
    <xf numFmtId="0" fontId="3" fillId="0" borderId="0" xfId="0" applyFont="1" applyFill="1"/>
    <xf numFmtId="0" fontId="4" fillId="0" borderId="11" xfId="0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49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0" xfId="0" applyFont="1" applyFill="1"/>
    <xf numFmtId="49" fontId="8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3" fontId="8" fillId="0" borderId="6" xfId="0" applyNumberFormat="1" applyFont="1" applyBorder="1" applyAlignment="1">
      <alignment horizontal="right"/>
    </xf>
    <xf numFmtId="0" fontId="3" fillId="0" borderId="8" xfId="0" applyFont="1" applyFill="1" applyBorder="1" applyAlignment="1"/>
    <xf numFmtId="3" fontId="4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5" borderId="0" xfId="0" applyFont="1" applyFill="1"/>
    <xf numFmtId="0" fontId="4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12" fillId="0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4" fillId="2" borderId="2" xfId="0" applyFont="1" applyFill="1" applyBorder="1"/>
    <xf numFmtId="0" fontId="5" fillId="2" borderId="2" xfId="0" applyFont="1" applyFill="1" applyBorder="1"/>
    <xf numFmtId="3" fontId="4" fillId="2" borderId="2" xfId="0" applyNumberFormat="1" applyFont="1" applyFill="1" applyBorder="1"/>
    <xf numFmtId="49" fontId="5" fillId="0" borderId="2" xfId="0" applyNumberFormat="1" applyFont="1" applyBorder="1" applyAlignment="1">
      <alignment horizontal="center"/>
    </xf>
    <xf numFmtId="4" fontId="5" fillId="0" borderId="2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/>
    <xf numFmtId="3" fontId="5" fillId="0" borderId="3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/>
    </xf>
    <xf numFmtId="0" fontId="14" fillId="0" borderId="0" xfId="0" applyFont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3" fontId="4" fillId="0" borderId="5" xfId="0" applyNumberFormat="1" applyFont="1" applyBorder="1" applyAlignment="1"/>
    <xf numFmtId="3" fontId="3" fillId="0" borderId="5" xfId="0" applyNumberFormat="1" applyFont="1" applyFill="1" applyBorder="1" applyAlignment="1"/>
    <xf numFmtId="0" fontId="4" fillId="0" borderId="5" xfId="0" applyFont="1" applyFill="1" applyBorder="1" applyAlignment="1"/>
    <xf numFmtId="3" fontId="5" fillId="0" borderId="5" xfId="0" applyNumberFormat="1" applyFont="1" applyFill="1" applyBorder="1" applyAlignment="1"/>
    <xf numFmtId="3" fontId="4" fillId="0" borderId="5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/>
    <xf numFmtId="0" fontId="0" fillId="0" borderId="0" xfId="0" applyBorder="1" applyAlignment="1"/>
    <xf numFmtId="3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3" fontId="4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/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wrapText="1"/>
    </xf>
    <xf numFmtId="3" fontId="4" fillId="4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wrapText="1"/>
    </xf>
    <xf numFmtId="3" fontId="8" fillId="0" borderId="0" xfId="0" applyNumberFormat="1" applyFont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/>
    <xf numFmtId="3" fontId="2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3" fontId="1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3" xfId="0" applyFont="1" applyFill="1" applyBorder="1" applyAlignment="1"/>
    <xf numFmtId="0" fontId="0" fillId="0" borderId="5" xfId="0" applyBorder="1" applyAlignment="1"/>
    <xf numFmtId="0" fontId="2" fillId="0" borderId="3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3" fillId="2" borderId="6" xfId="0" applyNumberFormat="1" applyFont="1" applyFill="1" applyBorder="1" applyAlignment="1" applyProtection="1">
      <alignment horizontal="center"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 applyAlignment="1">
      <alignment horizontal="left" wrapText="1"/>
    </xf>
    <xf numFmtId="3" fontId="4" fillId="2" borderId="3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/>
    <xf numFmtId="0" fontId="0" fillId="0" borderId="2" xfId="0" applyBorder="1" applyAlignment="1"/>
    <xf numFmtId="0" fontId="0" fillId="0" borderId="2" xfId="0" applyBorder="1" applyAlignment="1">
      <alignment vertical="center"/>
    </xf>
    <xf numFmtId="0" fontId="14" fillId="0" borderId="0" xfId="0" applyFont="1" applyAlignment="1">
      <alignment horizontal="left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 wrapText="1"/>
    </xf>
    <xf numFmtId="3" fontId="4" fillId="2" borderId="5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3" fontId="4" fillId="4" borderId="3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3" fontId="4" fillId="4" borderId="4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3" fontId="3" fillId="0" borderId="5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3" fontId="4" fillId="4" borderId="6" xfId="0" applyNumberFormat="1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3" fontId="4" fillId="4" borderId="6" xfId="0" applyNumberFormat="1" applyFont="1" applyFill="1" applyBorder="1" applyAlignment="1">
      <alignment horizontal="right" wrapText="1"/>
    </xf>
    <xf numFmtId="3" fontId="4" fillId="4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9"/>
  <sheetViews>
    <sheetView tabSelected="1" view="pageBreakPreview" zoomScale="70" zoomScaleNormal="100" zoomScaleSheetLayoutView="70" workbookViewId="0">
      <selection activeCell="A4" sqref="A4:XFD4"/>
    </sheetView>
  </sheetViews>
  <sheetFormatPr defaultColWidth="9.125" defaultRowHeight="18.350000000000001" x14ac:dyDescent="0.3"/>
  <cols>
    <col min="1" max="1" width="20" style="4" customWidth="1"/>
    <col min="2" max="3" width="9.125" style="4"/>
    <col min="4" max="4" width="12" style="4" bestFit="1" customWidth="1"/>
    <col min="5" max="5" width="7.125" style="4" customWidth="1"/>
    <col min="6" max="6" width="9.125" style="4"/>
    <col min="7" max="7" width="13.625" style="4" customWidth="1"/>
    <col min="8" max="8" width="16.875" style="4" customWidth="1"/>
    <col min="9" max="9" width="14.25" style="4" customWidth="1"/>
    <col min="10" max="10" width="19" style="4" customWidth="1"/>
    <col min="11" max="11" width="14.5" style="4" customWidth="1"/>
    <col min="12" max="16384" width="9.125" style="4"/>
  </cols>
  <sheetData>
    <row r="1" spans="1:11" x14ac:dyDescent="0.3">
      <c r="I1" s="4" t="s">
        <v>74</v>
      </c>
    </row>
    <row r="2" spans="1:11" ht="36.700000000000003" customHeight="1" x14ac:dyDescent="0.3">
      <c r="I2" s="262" t="s">
        <v>89</v>
      </c>
      <c r="J2" s="262"/>
      <c r="K2" s="128"/>
    </row>
    <row r="3" spans="1:11" ht="17.149999999999999" customHeight="1" x14ac:dyDescent="0.3">
      <c r="I3" s="3" t="s">
        <v>90</v>
      </c>
      <c r="J3" s="3"/>
      <c r="K3" s="3"/>
    </row>
    <row r="4" spans="1:11" ht="82.2" customHeight="1" x14ac:dyDescent="0.3">
      <c r="I4" s="277" t="s">
        <v>85</v>
      </c>
      <c r="J4" s="277"/>
      <c r="K4" s="130"/>
    </row>
    <row r="5" spans="1:11" x14ac:dyDescent="0.3">
      <c r="D5" s="5" t="s">
        <v>51</v>
      </c>
    </row>
    <row r="7" spans="1:11" x14ac:dyDescent="0.3">
      <c r="D7" s="283" t="s">
        <v>48</v>
      </c>
      <c r="E7" s="283"/>
      <c r="F7" s="283"/>
    </row>
    <row r="8" spans="1:11" x14ac:dyDescent="0.3">
      <c r="E8" s="4" t="s">
        <v>0</v>
      </c>
    </row>
    <row r="9" spans="1:11" ht="17.5" hidden="1" customHeight="1" x14ac:dyDescent="0.3"/>
    <row r="10" spans="1:11" ht="17.5" hidden="1" customHeight="1" x14ac:dyDescent="0.3"/>
    <row r="11" spans="1:11" x14ac:dyDescent="0.3">
      <c r="B11" s="5" t="s">
        <v>4</v>
      </c>
      <c r="C11" s="5"/>
      <c r="D11" s="5"/>
      <c r="E11" s="5"/>
      <c r="F11" s="5"/>
      <c r="G11" s="5"/>
      <c r="H11" s="5"/>
    </row>
    <row r="12" spans="1:11" x14ac:dyDescent="0.3">
      <c r="J12" s="103" t="s">
        <v>5</v>
      </c>
      <c r="K12" s="103"/>
    </row>
    <row r="13" spans="1:11" ht="14.45" customHeight="1" x14ac:dyDescent="0.3">
      <c r="A13" s="308" t="s">
        <v>1</v>
      </c>
      <c r="B13" s="311" t="s">
        <v>2</v>
      </c>
      <c r="C13" s="312"/>
      <c r="D13" s="312"/>
      <c r="E13" s="312"/>
      <c r="F13" s="312"/>
      <c r="G13" s="313"/>
      <c r="H13" s="320" t="s">
        <v>3</v>
      </c>
      <c r="I13" s="270" t="s">
        <v>40</v>
      </c>
      <c r="J13" s="270"/>
      <c r="K13" s="138"/>
    </row>
    <row r="14" spans="1:11" ht="14.45" customHeight="1" x14ac:dyDescent="0.3">
      <c r="A14" s="309"/>
      <c r="B14" s="314"/>
      <c r="C14" s="315"/>
      <c r="D14" s="315"/>
      <c r="E14" s="315"/>
      <c r="F14" s="315"/>
      <c r="G14" s="316"/>
      <c r="H14" s="321"/>
      <c r="I14" s="276"/>
      <c r="J14" s="276"/>
      <c r="K14" s="7"/>
    </row>
    <row r="15" spans="1:11" ht="56.4" customHeight="1" x14ac:dyDescent="0.3">
      <c r="A15" s="310"/>
      <c r="B15" s="317"/>
      <c r="C15" s="318"/>
      <c r="D15" s="318"/>
      <c r="E15" s="318"/>
      <c r="F15" s="318"/>
      <c r="G15" s="319"/>
      <c r="H15" s="322"/>
      <c r="I15" s="276"/>
      <c r="J15" s="276"/>
      <c r="K15" s="7"/>
    </row>
    <row r="16" spans="1:11" x14ac:dyDescent="0.3">
      <c r="A16" s="6" t="s">
        <v>6</v>
      </c>
      <c r="B16" s="219" t="s">
        <v>7</v>
      </c>
      <c r="C16" s="221"/>
      <c r="D16" s="221"/>
      <c r="E16" s="221"/>
      <c r="F16" s="221"/>
      <c r="G16" s="220"/>
      <c r="H16" s="6" t="s">
        <v>8</v>
      </c>
      <c r="I16" s="198" t="s">
        <v>41</v>
      </c>
      <c r="J16" s="269"/>
      <c r="K16" s="139"/>
    </row>
    <row r="17" spans="1:12" x14ac:dyDescent="0.3">
      <c r="A17" s="337" t="s">
        <v>9</v>
      </c>
      <c r="B17" s="338"/>
      <c r="C17" s="338"/>
      <c r="D17" s="338"/>
      <c r="E17" s="338"/>
      <c r="F17" s="338"/>
      <c r="G17" s="338"/>
      <c r="H17" s="339"/>
      <c r="I17" s="8"/>
      <c r="J17" s="132"/>
      <c r="K17" s="140"/>
    </row>
    <row r="18" spans="1:12" ht="72" customHeight="1" x14ac:dyDescent="0.3">
      <c r="A18" s="116">
        <v>41033300</v>
      </c>
      <c r="B18" s="199" t="s">
        <v>79</v>
      </c>
      <c r="C18" s="199"/>
      <c r="D18" s="199"/>
      <c r="E18" s="199"/>
      <c r="F18" s="199"/>
      <c r="G18" s="199"/>
      <c r="H18" s="17">
        <f>1124500+695400</f>
        <v>1819900</v>
      </c>
      <c r="I18" s="274"/>
      <c r="J18" s="275"/>
      <c r="K18" s="141"/>
    </row>
    <row r="19" spans="1:12" s="52" customFormat="1" x14ac:dyDescent="0.3">
      <c r="A19" s="44">
        <v>41033900</v>
      </c>
      <c r="B19" s="211" t="s">
        <v>24</v>
      </c>
      <c r="C19" s="212"/>
      <c r="D19" s="212"/>
      <c r="E19" s="212"/>
      <c r="F19" s="212"/>
      <c r="G19" s="213"/>
      <c r="H19" s="17">
        <v>58630600</v>
      </c>
      <c r="I19" s="51"/>
      <c r="J19" s="133"/>
      <c r="K19" s="142"/>
    </row>
    <row r="20" spans="1:12" s="46" customFormat="1" ht="14.95" hidden="1" customHeight="1" x14ac:dyDescent="0.3">
      <c r="A20" s="44"/>
      <c r="B20" s="259"/>
      <c r="C20" s="260"/>
      <c r="D20" s="260"/>
      <c r="E20" s="260"/>
      <c r="F20" s="260"/>
      <c r="G20" s="261"/>
      <c r="H20" s="17"/>
      <c r="I20" s="45"/>
      <c r="J20" s="134"/>
      <c r="K20" s="143"/>
    </row>
    <row r="21" spans="1:12" s="50" customFormat="1" ht="18.7" customHeight="1" x14ac:dyDescent="0.3">
      <c r="A21" s="47">
        <v>9900000000</v>
      </c>
      <c r="B21" s="205" t="s">
        <v>23</v>
      </c>
      <c r="C21" s="206"/>
      <c r="D21" s="206"/>
      <c r="E21" s="206"/>
      <c r="F21" s="206"/>
      <c r="G21" s="207"/>
      <c r="H21" s="48">
        <f>H20+H19+H18</f>
        <v>60450500</v>
      </c>
      <c r="I21" s="49"/>
      <c r="J21" s="135"/>
      <c r="K21" s="144"/>
    </row>
    <row r="22" spans="1:12" s="50" customFormat="1" ht="96.8" customHeight="1" x14ac:dyDescent="0.3">
      <c r="A22" s="222">
        <v>41050400</v>
      </c>
      <c r="B22" s="224" t="s">
        <v>83</v>
      </c>
      <c r="C22" s="225"/>
      <c r="D22" s="225"/>
      <c r="E22" s="225"/>
      <c r="F22" s="225"/>
      <c r="G22" s="226"/>
      <c r="H22" s="236">
        <v>2272305.42</v>
      </c>
      <c r="I22" s="280"/>
      <c r="J22" s="280"/>
      <c r="K22" s="145"/>
    </row>
    <row r="23" spans="1:12" s="50" customFormat="1" ht="284.45" customHeight="1" x14ac:dyDescent="0.3">
      <c r="A23" s="223"/>
      <c r="B23" s="227"/>
      <c r="C23" s="228"/>
      <c r="D23" s="228"/>
      <c r="E23" s="228"/>
      <c r="F23" s="228"/>
      <c r="G23" s="229"/>
      <c r="H23" s="236"/>
      <c r="I23" s="280"/>
      <c r="J23" s="280"/>
      <c r="K23" s="145"/>
    </row>
    <row r="24" spans="1:12" s="50" customFormat="1" ht="98.35" customHeight="1" x14ac:dyDescent="0.3">
      <c r="A24" s="222">
        <v>41050600</v>
      </c>
      <c r="B24" s="230" t="s">
        <v>84</v>
      </c>
      <c r="C24" s="231"/>
      <c r="D24" s="231"/>
      <c r="E24" s="231"/>
      <c r="F24" s="231"/>
      <c r="G24" s="232"/>
      <c r="H24" s="237">
        <v>1675555.11</v>
      </c>
      <c r="I24" s="248"/>
      <c r="J24" s="249"/>
      <c r="K24" s="141"/>
    </row>
    <row r="25" spans="1:12" s="50" customFormat="1" ht="292.75" customHeight="1" x14ac:dyDescent="0.3">
      <c r="A25" s="223"/>
      <c r="B25" s="233"/>
      <c r="C25" s="234"/>
      <c r="D25" s="234"/>
      <c r="E25" s="234"/>
      <c r="F25" s="234"/>
      <c r="G25" s="235"/>
      <c r="H25" s="238"/>
      <c r="I25" s="250"/>
      <c r="J25" s="251"/>
      <c r="K25" s="141"/>
    </row>
    <row r="26" spans="1:12" s="46" customFormat="1" ht="35.15" customHeight="1" x14ac:dyDescent="0.3">
      <c r="A26" s="323">
        <v>41051000</v>
      </c>
      <c r="B26" s="230" t="s">
        <v>33</v>
      </c>
      <c r="C26" s="231"/>
      <c r="D26" s="231"/>
      <c r="E26" s="231"/>
      <c r="F26" s="231"/>
      <c r="G26" s="232"/>
      <c r="H26" s="325">
        <f>1029883+193103</f>
        <v>1222986</v>
      </c>
      <c r="I26" s="259" t="s">
        <v>34</v>
      </c>
      <c r="J26" s="261"/>
      <c r="K26" s="146"/>
    </row>
    <row r="27" spans="1:12" s="52" customFormat="1" ht="31.1" customHeight="1" x14ac:dyDescent="0.3">
      <c r="A27" s="324"/>
      <c r="B27" s="233"/>
      <c r="C27" s="234"/>
      <c r="D27" s="234"/>
      <c r="E27" s="234"/>
      <c r="F27" s="234"/>
      <c r="G27" s="235"/>
      <c r="H27" s="326"/>
      <c r="I27" s="271">
        <f>1029883+193103</f>
        <v>1222986</v>
      </c>
      <c r="J27" s="272"/>
      <c r="K27" s="147"/>
    </row>
    <row r="28" spans="1:12" s="25" customFormat="1" ht="32.299999999999997" customHeight="1" x14ac:dyDescent="0.3">
      <c r="A28" s="340">
        <v>41051200</v>
      </c>
      <c r="B28" s="344" t="s">
        <v>35</v>
      </c>
      <c r="C28" s="345"/>
      <c r="D28" s="345"/>
      <c r="E28" s="345"/>
      <c r="F28" s="345"/>
      <c r="G28" s="346"/>
      <c r="H28" s="342">
        <f>I29</f>
        <v>162419</v>
      </c>
      <c r="I28" s="273" t="s">
        <v>36</v>
      </c>
      <c r="J28" s="197"/>
      <c r="K28" s="148"/>
      <c r="L28" s="36"/>
    </row>
    <row r="29" spans="1:12" s="25" customFormat="1" ht="43.5" customHeight="1" x14ac:dyDescent="0.3">
      <c r="A29" s="341"/>
      <c r="B29" s="347"/>
      <c r="C29" s="348"/>
      <c r="D29" s="348"/>
      <c r="E29" s="348"/>
      <c r="F29" s="348"/>
      <c r="G29" s="349"/>
      <c r="H29" s="343"/>
      <c r="I29" s="196">
        <f>43934+118485</f>
        <v>162419</v>
      </c>
      <c r="J29" s="197"/>
      <c r="K29" s="148"/>
      <c r="L29" s="36"/>
    </row>
    <row r="30" spans="1:12" s="25" customFormat="1" ht="79.150000000000006" customHeight="1" x14ac:dyDescent="0.3">
      <c r="A30" s="340">
        <v>41051400</v>
      </c>
      <c r="B30" s="350" t="s">
        <v>45</v>
      </c>
      <c r="C30" s="351"/>
      <c r="D30" s="351"/>
      <c r="E30" s="351"/>
      <c r="F30" s="351"/>
      <c r="G30" s="352"/>
      <c r="H30" s="342">
        <v>1314647</v>
      </c>
      <c r="I30" s="278" t="s">
        <v>80</v>
      </c>
      <c r="J30" s="279"/>
      <c r="K30" s="149"/>
      <c r="L30" s="36"/>
    </row>
    <row r="31" spans="1:12" s="25" customFormat="1" ht="14.95" hidden="1" customHeight="1" x14ac:dyDescent="0.3">
      <c r="A31" s="341"/>
      <c r="B31" s="353"/>
      <c r="C31" s="354"/>
      <c r="D31" s="354"/>
      <c r="E31" s="354"/>
      <c r="F31" s="354"/>
      <c r="G31" s="355"/>
      <c r="H31" s="343"/>
      <c r="I31" s="123"/>
      <c r="J31" s="123"/>
      <c r="K31" s="150"/>
    </row>
    <row r="32" spans="1:12" s="25" customFormat="1" ht="44.85" hidden="1" customHeight="1" x14ac:dyDescent="0.3">
      <c r="A32" s="327">
        <v>41051700</v>
      </c>
      <c r="B32" s="329" t="s">
        <v>46</v>
      </c>
      <c r="C32" s="330"/>
      <c r="D32" s="330"/>
      <c r="E32" s="330"/>
      <c r="F32" s="330"/>
      <c r="G32" s="331"/>
      <c r="H32" s="356">
        <f>I33</f>
        <v>0</v>
      </c>
      <c r="I32" s="291" t="s">
        <v>47</v>
      </c>
      <c r="J32" s="292"/>
      <c r="K32" s="151"/>
    </row>
    <row r="33" spans="1:17" s="25" customFormat="1" ht="35.5" hidden="1" customHeight="1" x14ac:dyDescent="0.3">
      <c r="A33" s="328"/>
      <c r="B33" s="332"/>
      <c r="C33" s="333"/>
      <c r="D33" s="333"/>
      <c r="E33" s="333"/>
      <c r="F33" s="333"/>
      <c r="G33" s="334"/>
      <c r="H33" s="357"/>
      <c r="I33" s="291"/>
      <c r="J33" s="292"/>
      <c r="K33" s="151"/>
    </row>
    <row r="34" spans="1:17" s="25" customFormat="1" ht="44.5" hidden="1" customHeight="1" x14ac:dyDescent="0.3">
      <c r="A34" s="327">
        <v>41055000</v>
      </c>
      <c r="B34" s="329" t="s">
        <v>37</v>
      </c>
      <c r="C34" s="330"/>
      <c r="D34" s="330"/>
      <c r="E34" s="330"/>
      <c r="F34" s="330"/>
      <c r="G34" s="331"/>
      <c r="H34" s="335"/>
      <c r="I34" s="267" t="s">
        <v>38</v>
      </c>
      <c r="J34" s="268"/>
      <c r="K34" s="152"/>
    </row>
    <row r="35" spans="1:17" s="25" customFormat="1" ht="14.45" hidden="1" customHeight="1" x14ac:dyDescent="0.3">
      <c r="A35" s="328"/>
      <c r="B35" s="332"/>
      <c r="C35" s="333"/>
      <c r="D35" s="333"/>
      <c r="E35" s="333"/>
      <c r="F35" s="333"/>
      <c r="G35" s="334"/>
      <c r="H35" s="336"/>
      <c r="I35" s="291"/>
      <c r="J35" s="294"/>
      <c r="K35" s="153"/>
    </row>
    <row r="36" spans="1:17" s="46" customFormat="1" ht="25.15" customHeight="1" x14ac:dyDescent="0.3">
      <c r="A36" s="55" t="s">
        <v>49</v>
      </c>
      <c r="B36" s="205" t="s">
        <v>44</v>
      </c>
      <c r="C36" s="206"/>
      <c r="D36" s="206"/>
      <c r="E36" s="206"/>
      <c r="F36" s="206"/>
      <c r="G36" s="207"/>
      <c r="H36" s="125">
        <f>H26+H28+H34+H30+H32+H24+H22</f>
        <v>6647912.5300000003</v>
      </c>
      <c r="I36" s="271"/>
      <c r="J36" s="272"/>
      <c r="K36" s="147"/>
    </row>
    <row r="37" spans="1:17" s="52" customFormat="1" ht="19.2" customHeight="1" x14ac:dyDescent="0.3">
      <c r="A37" s="53">
        <v>41053900</v>
      </c>
      <c r="B37" s="259" t="s">
        <v>22</v>
      </c>
      <c r="C37" s="260"/>
      <c r="D37" s="260"/>
      <c r="E37" s="260"/>
      <c r="F37" s="260"/>
      <c r="G37" s="261"/>
      <c r="H37" s="54">
        <f>H38+H39+H40</f>
        <v>3156056</v>
      </c>
      <c r="I37" s="295"/>
      <c r="J37" s="296"/>
      <c r="K37" s="154"/>
    </row>
    <row r="38" spans="1:17" s="46" customFormat="1" ht="57.6" customHeight="1" x14ac:dyDescent="0.3">
      <c r="A38" s="53"/>
      <c r="B38" s="288" t="s">
        <v>39</v>
      </c>
      <c r="C38" s="289"/>
      <c r="D38" s="289"/>
      <c r="E38" s="289"/>
      <c r="F38" s="289"/>
      <c r="G38" s="290"/>
      <c r="H38" s="54">
        <f>24912+6144</f>
        <v>31056</v>
      </c>
      <c r="I38" s="271"/>
      <c r="J38" s="272"/>
      <c r="K38" s="147"/>
    </row>
    <row r="39" spans="1:17" s="25" customFormat="1" ht="54.35" customHeight="1" x14ac:dyDescent="0.3">
      <c r="A39" s="94"/>
      <c r="B39" s="202" t="s">
        <v>68</v>
      </c>
      <c r="C39" s="297"/>
      <c r="D39" s="297"/>
      <c r="E39" s="297"/>
      <c r="F39" s="297"/>
      <c r="G39" s="298"/>
      <c r="H39" s="95">
        <f>910000-55000+310000-40000</f>
        <v>1125000</v>
      </c>
      <c r="I39" s="271"/>
      <c r="J39" s="293"/>
      <c r="K39" s="143"/>
      <c r="L39" s="36"/>
    </row>
    <row r="40" spans="1:17" s="25" customFormat="1" ht="72.7" customHeight="1" x14ac:dyDescent="0.3">
      <c r="A40" s="108"/>
      <c r="B40" s="202" t="s">
        <v>72</v>
      </c>
      <c r="C40" s="203"/>
      <c r="D40" s="203"/>
      <c r="E40" s="203"/>
      <c r="F40" s="203"/>
      <c r="G40" s="204"/>
      <c r="H40" s="95">
        <v>2000000</v>
      </c>
      <c r="I40" s="271"/>
      <c r="J40" s="201"/>
      <c r="K40" s="141"/>
      <c r="L40" s="36"/>
    </row>
    <row r="41" spans="1:17" x14ac:dyDescent="0.3">
      <c r="A41" s="9" t="s">
        <v>49</v>
      </c>
      <c r="B41" s="302" t="s">
        <v>44</v>
      </c>
      <c r="C41" s="303"/>
      <c r="D41" s="303"/>
      <c r="E41" s="303"/>
      <c r="F41" s="303"/>
      <c r="G41" s="304"/>
      <c r="H41" s="10">
        <f>H37</f>
        <v>3156056</v>
      </c>
      <c r="I41" s="263"/>
      <c r="J41" s="264"/>
      <c r="K41" s="155"/>
    </row>
    <row r="42" spans="1:17" s="52" customFormat="1" x14ac:dyDescent="0.3">
      <c r="A42" s="208" t="s">
        <v>10</v>
      </c>
      <c r="B42" s="209"/>
      <c r="C42" s="209"/>
      <c r="D42" s="209"/>
      <c r="E42" s="209"/>
      <c r="F42" s="209"/>
      <c r="G42" s="209"/>
      <c r="H42" s="209"/>
      <c r="I42" s="86"/>
      <c r="J42" s="86"/>
      <c r="K42" s="156"/>
    </row>
    <row r="43" spans="1:17" s="52" customFormat="1" ht="59.95" customHeight="1" x14ac:dyDescent="0.3">
      <c r="A43" s="129">
        <v>41033300</v>
      </c>
      <c r="B43" s="199" t="s">
        <v>79</v>
      </c>
      <c r="C43" s="199"/>
      <c r="D43" s="199"/>
      <c r="E43" s="199"/>
      <c r="F43" s="199"/>
      <c r="G43" s="199"/>
      <c r="H43" s="176">
        <v>2052600</v>
      </c>
      <c r="I43" s="200"/>
      <c r="J43" s="201"/>
      <c r="K43" s="156"/>
      <c r="L43" s="177"/>
    </row>
    <row r="44" spans="1:17" s="52" customFormat="1" ht="59.95" customHeight="1" x14ac:dyDescent="0.3">
      <c r="A44" s="137">
        <v>41037400</v>
      </c>
      <c r="B44" s="202" t="s">
        <v>88</v>
      </c>
      <c r="C44" s="203"/>
      <c r="D44" s="203"/>
      <c r="E44" s="203"/>
      <c r="F44" s="203"/>
      <c r="G44" s="204"/>
      <c r="H44" s="176">
        <v>470800</v>
      </c>
      <c r="I44" s="200"/>
      <c r="J44" s="201"/>
      <c r="K44" s="156"/>
    </row>
    <row r="45" spans="1:17" s="52" customFormat="1" x14ac:dyDescent="0.3">
      <c r="A45" s="47">
        <v>9900000000</v>
      </c>
      <c r="B45" s="205" t="s">
        <v>23</v>
      </c>
      <c r="C45" s="206"/>
      <c r="D45" s="206"/>
      <c r="E45" s="206"/>
      <c r="F45" s="206"/>
      <c r="G45" s="207"/>
      <c r="H45" s="178">
        <f>H43+H44</f>
        <v>2523400</v>
      </c>
      <c r="I45" s="200"/>
      <c r="J45" s="201"/>
      <c r="K45" s="156"/>
    </row>
    <row r="46" spans="1:17" s="3" customFormat="1" ht="72" customHeight="1" x14ac:dyDescent="0.3">
      <c r="A46" s="181">
        <v>41051100</v>
      </c>
      <c r="B46" s="184" t="s">
        <v>60</v>
      </c>
      <c r="C46" s="185"/>
      <c r="D46" s="185"/>
      <c r="E46" s="185"/>
      <c r="F46" s="185"/>
      <c r="G46" s="186"/>
      <c r="H46" s="193">
        <f>604512+1204505</f>
        <v>1809017</v>
      </c>
      <c r="I46" s="179" t="s">
        <v>61</v>
      </c>
      <c r="J46" s="180"/>
      <c r="K46" s="120"/>
      <c r="P46" s="179"/>
      <c r="Q46" s="180"/>
    </row>
    <row r="47" spans="1:17" s="3" customFormat="1" ht="37.549999999999997" customHeight="1" x14ac:dyDescent="0.3">
      <c r="A47" s="182"/>
      <c r="B47" s="187"/>
      <c r="C47" s="188"/>
      <c r="D47" s="188"/>
      <c r="E47" s="188"/>
      <c r="F47" s="188"/>
      <c r="G47" s="189"/>
      <c r="H47" s="194"/>
      <c r="I47" s="179">
        <v>604512</v>
      </c>
      <c r="J47" s="180"/>
      <c r="K47" s="120"/>
      <c r="P47" s="120"/>
      <c r="Q47" s="120"/>
    </row>
    <row r="48" spans="1:17" s="3" customFormat="1" ht="108.7" customHeight="1" x14ac:dyDescent="0.3">
      <c r="A48" s="182"/>
      <c r="B48" s="187"/>
      <c r="C48" s="188"/>
      <c r="D48" s="188"/>
      <c r="E48" s="188"/>
      <c r="F48" s="188"/>
      <c r="G48" s="189"/>
      <c r="H48" s="194"/>
      <c r="I48" s="179" t="s">
        <v>78</v>
      </c>
      <c r="J48" s="180"/>
      <c r="K48" s="120"/>
      <c r="P48" s="120"/>
      <c r="Q48" s="120"/>
    </row>
    <row r="49" spans="1:17" s="3" customFormat="1" ht="37.549999999999997" customHeight="1" x14ac:dyDescent="0.3">
      <c r="A49" s="183"/>
      <c r="B49" s="190"/>
      <c r="C49" s="191"/>
      <c r="D49" s="191"/>
      <c r="E49" s="191"/>
      <c r="F49" s="191"/>
      <c r="G49" s="192"/>
      <c r="H49" s="195"/>
      <c r="I49" s="179">
        <v>1204505</v>
      </c>
      <c r="J49" s="180"/>
      <c r="K49" s="120"/>
      <c r="P49" s="120"/>
      <c r="Q49" s="120"/>
    </row>
    <row r="50" spans="1:17" s="3" customFormat="1" ht="27.7" customHeight="1" x14ac:dyDescent="0.3">
      <c r="A50" s="117">
        <v>41053900</v>
      </c>
      <c r="B50" s="288" t="s">
        <v>22</v>
      </c>
      <c r="C50" s="289"/>
      <c r="D50" s="289"/>
      <c r="E50" s="289"/>
      <c r="F50" s="289"/>
      <c r="G50" s="290"/>
      <c r="H50" s="175">
        <f>H51</f>
        <v>40000</v>
      </c>
      <c r="I50" s="118"/>
      <c r="J50" s="119"/>
      <c r="K50" s="120"/>
      <c r="P50" s="120"/>
      <c r="Q50" s="120"/>
    </row>
    <row r="51" spans="1:17" s="3" customFormat="1" ht="55.55" customHeight="1" x14ac:dyDescent="0.3">
      <c r="A51" s="121"/>
      <c r="B51" s="299" t="s">
        <v>81</v>
      </c>
      <c r="C51" s="300"/>
      <c r="D51" s="300"/>
      <c r="E51" s="300"/>
      <c r="F51" s="300"/>
      <c r="G51" s="301"/>
      <c r="H51" s="123">
        <v>40000</v>
      </c>
      <c r="I51" s="118"/>
      <c r="J51" s="119"/>
      <c r="K51" s="120"/>
      <c r="P51" s="120"/>
      <c r="Q51" s="120"/>
    </row>
    <row r="52" spans="1:17" s="3" customFormat="1" x14ac:dyDescent="0.3">
      <c r="A52" s="124" t="s">
        <v>49</v>
      </c>
      <c r="B52" s="208" t="s">
        <v>44</v>
      </c>
      <c r="C52" s="209"/>
      <c r="D52" s="209"/>
      <c r="E52" s="209"/>
      <c r="F52" s="209"/>
      <c r="G52" s="210"/>
      <c r="H52" s="109">
        <f>H46+H50</f>
        <v>1849017</v>
      </c>
      <c r="I52" s="257"/>
      <c r="J52" s="258"/>
      <c r="K52" s="157"/>
    </row>
    <row r="53" spans="1:17" s="25" customFormat="1" hidden="1" x14ac:dyDescent="0.3">
      <c r="A53" s="117"/>
      <c r="B53" s="259"/>
      <c r="C53" s="260"/>
      <c r="D53" s="260"/>
      <c r="E53" s="260"/>
      <c r="F53" s="260"/>
      <c r="G53" s="261"/>
      <c r="H53" s="122"/>
      <c r="I53" s="263"/>
      <c r="J53" s="264"/>
      <c r="K53" s="155"/>
    </row>
    <row r="54" spans="1:17" s="25" customFormat="1" ht="62.5" hidden="1" customHeight="1" x14ac:dyDescent="0.3">
      <c r="A54" s="121"/>
      <c r="B54" s="285"/>
      <c r="C54" s="286"/>
      <c r="D54" s="286"/>
      <c r="E54" s="286"/>
      <c r="F54" s="286"/>
      <c r="G54" s="287"/>
      <c r="H54" s="121"/>
      <c r="I54" s="114"/>
      <c r="J54" s="115"/>
      <c r="K54" s="155"/>
    </row>
    <row r="55" spans="1:17" s="25" customFormat="1" hidden="1" x14ac:dyDescent="0.3">
      <c r="A55" s="89"/>
      <c r="B55" s="208"/>
      <c r="C55" s="209"/>
      <c r="D55" s="209"/>
      <c r="E55" s="209"/>
      <c r="F55" s="209"/>
      <c r="G55" s="210"/>
      <c r="H55" s="122"/>
      <c r="I55" s="263"/>
      <c r="J55" s="264"/>
      <c r="K55" s="155"/>
    </row>
    <row r="56" spans="1:17" s="46" customFormat="1" x14ac:dyDescent="0.3">
      <c r="A56" s="56" t="s">
        <v>11</v>
      </c>
      <c r="B56" s="254" t="s">
        <v>12</v>
      </c>
      <c r="C56" s="255"/>
      <c r="D56" s="255"/>
      <c r="E56" s="255"/>
      <c r="F56" s="255"/>
      <c r="G56" s="256"/>
      <c r="H56" s="126">
        <f>H57+H58</f>
        <v>74626885.530000001</v>
      </c>
      <c r="I56" s="45"/>
      <c r="J56" s="136"/>
      <c r="K56" s="158"/>
    </row>
    <row r="57" spans="1:17" s="46" customFormat="1" x14ac:dyDescent="0.3">
      <c r="A57" s="56" t="s">
        <v>11</v>
      </c>
      <c r="B57" s="211" t="s">
        <v>13</v>
      </c>
      <c r="C57" s="212"/>
      <c r="D57" s="212"/>
      <c r="E57" s="212"/>
      <c r="F57" s="212"/>
      <c r="G57" s="213"/>
      <c r="H57" s="126">
        <f>H21+H36+H41</f>
        <v>70254468.530000001</v>
      </c>
      <c r="I57" s="45"/>
      <c r="J57" s="136"/>
      <c r="K57" s="158"/>
    </row>
    <row r="58" spans="1:17" s="46" customFormat="1" x14ac:dyDescent="0.3">
      <c r="A58" s="56" t="s">
        <v>11</v>
      </c>
      <c r="B58" s="211" t="s">
        <v>14</v>
      </c>
      <c r="C58" s="212"/>
      <c r="D58" s="212"/>
      <c r="E58" s="212"/>
      <c r="F58" s="212"/>
      <c r="G58" s="213"/>
      <c r="H58" s="127">
        <f>H52+H45</f>
        <v>4372417</v>
      </c>
      <c r="I58" s="45"/>
      <c r="J58" s="136"/>
      <c r="K58" s="158"/>
    </row>
    <row r="60" spans="1:17" x14ac:dyDescent="0.3">
      <c r="B60" s="5" t="s">
        <v>15</v>
      </c>
      <c r="C60" s="5"/>
      <c r="D60" s="5"/>
      <c r="E60" s="5"/>
      <c r="F60" s="5"/>
      <c r="G60" s="5"/>
      <c r="H60" s="5"/>
    </row>
    <row r="61" spans="1:17" ht="141.80000000000001" customHeight="1" x14ac:dyDescent="0.3">
      <c r="A61" s="12" t="s">
        <v>16</v>
      </c>
      <c r="B61" s="214" t="s">
        <v>17</v>
      </c>
      <c r="C61" s="215"/>
      <c r="D61" s="216" t="s">
        <v>18</v>
      </c>
      <c r="E61" s="217"/>
      <c r="F61" s="217"/>
      <c r="G61" s="218"/>
      <c r="H61" s="13" t="s">
        <v>3</v>
      </c>
      <c r="I61" s="270" t="s">
        <v>42</v>
      </c>
      <c r="J61" s="270"/>
      <c r="K61" s="138"/>
    </row>
    <row r="62" spans="1:17" x14ac:dyDescent="0.3">
      <c r="A62" s="6">
        <v>1</v>
      </c>
      <c r="B62" s="219">
        <v>2</v>
      </c>
      <c r="C62" s="220"/>
      <c r="D62" s="219">
        <v>3</v>
      </c>
      <c r="E62" s="221"/>
      <c r="F62" s="221"/>
      <c r="G62" s="220"/>
      <c r="H62" s="6">
        <v>4</v>
      </c>
      <c r="I62" s="198">
        <v>5</v>
      </c>
      <c r="J62" s="198"/>
      <c r="K62" s="139"/>
    </row>
    <row r="63" spans="1:17" x14ac:dyDescent="0.3">
      <c r="A63" s="219" t="s">
        <v>19</v>
      </c>
      <c r="B63" s="221"/>
      <c r="C63" s="221"/>
      <c r="D63" s="221"/>
      <c r="E63" s="221"/>
      <c r="F63" s="221"/>
      <c r="G63" s="221"/>
      <c r="H63" s="220"/>
      <c r="I63" s="219"/>
      <c r="J63" s="220"/>
      <c r="K63" s="139"/>
    </row>
    <row r="64" spans="1:17" s="39" customFormat="1" hidden="1" x14ac:dyDescent="0.3">
      <c r="A64" s="37" t="s">
        <v>26</v>
      </c>
      <c r="B64" s="265">
        <v>9110</v>
      </c>
      <c r="C64" s="266"/>
      <c r="D64" s="265" t="s">
        <v>21</v>
      </c>
      <c r="E64" s="307"/>
      <c r="F64" s="307"/>
      <c r="G64" s="266"/>
      <c r="H64" s="38">
        <f>H65</f>
        <v>0</v>
      </c>
      <c r="I64" s="265"/>
      <c r="J64" s="266"/>
      <c r="K64" s="159"/>
    </row>
    <row r="65" spans="1:11" s="39" customFormat="1" hidden="1" x14ac:dyDescent="0.3">
      <c r="A65" s="37" t="s">
        <v>50</v>
      </c>
      <c r="B65" s="265"/>
      <c r="C65" s="266"/>
      <c r="D65" s="265" t="s">
        <v>23</v>
      </c>
      <c r="E65" s="307"/>
      <c r="F65" s="307"/>
      <c r="G65" s="266"/>
      <c r="H65" s="40"/>
      <c r="I65" s="265"/>
      <c r="J65" s="266"/>
      <c r="K65" s="159"/>
    </row>
    <row r="66" spans="1:11" s="36" customFormat="1" ht="85.75" customHeight="1" x14ac:dyDescent="0.3">
      <c r="A66" s="26" t="s">
        <v>27</v>
      </c>
      <c r="B66" s="246">
        <v>9800</v>
      </c>
      <c r="C66" s="247"/>
      <c r="D66" s="389" t="s">
        <v>28</v>
      </c>
      <c r="E66" s="390"/>
      <c r="F66" s="390"/>
      <c r="G66" s="391"/>
      <c r="H66" s="29">
        <f>H68+H69+H70+H71+H72+H73+H76+H74+H75</f>
        <v>1783080</v>
      </c>
      <c r="I66" s="241">
        <f>I77</f>
        <v>1783080</v>
      </c>
      <c r="J66" s="242"/>
      <c r="K66" s="160"/>
    </row>
    <row r="67" spans="1:11" s="36" customFormat="1" ht="17.5" customHeight="1" x14ac:dyDescent="0.3">
      <c r="A67" s="30"/>
      <c r="B67" s="27"/>
      <c r="C67" s="28"/>
      <c r="D67" s="371" t="s">
        <v>32</v>
      </c>
      <c r="E67" s="372"/>
      <c r="F67" s="372"/>
      <c r="G67" s="373"/>
      <c r="H67" s="31"/>
      <c r="I67" s="246"/>
      <c r="J67" s="247"/>
      <c r="K67" s="148"/>
    </row>
    <row r="68" spans="1:11" s="61" customFormat="1" ht="85.75" customHeight="1" x14ac:dyDescent="0.3">
      <c r="A68" s="83"/>
      <c r="B68" s="252"/>
      <c r="C68" s="253"/>
      <c r="D68" s="383" t="s">
        <v>76</v>
      </c>
      <c r="E68" s="384"/>
      <c r="F68" s="384"/>
      <c r="G68" s="385"/>
      <c r="H68" s="88">
        <f t="shared" ref="H68:H71" si="0">I68</f>
        <v>500000</v>
      </c>
      <c r="I68" s="239">
        <v>500000</v>
      </c>
      <c r="J68" s="240"/>
      <c r="K68" s="161"/>
    </row>
    <row r="69" spans="1:11" s="102" customFormat="1" hidden="1" x14ac:dyDescent="0.3">
      <c r="A69" s="96"/>
      <c r="B69" s="97"/>
      <c r="C69" s="98"/>
      <c r="D69" s="377" t="s">
        <v>30</v>
      </c>
      <c r="E69" s="378"/>
      <c r="F69" s="378"/>
      <c r="G69" s="379"/>
      <c r="H69" s="99">
        <f t="shared" si="0"/>
        <v>0</v>
      </c>
      <c r="I69" s="100"/>
      <c r="J69" s="101"/>
      <c r="K69" s="162"/>
    </row>
    <row r="70" spans="1:11" s="61" customFormat="1" ht="60.8" customHeight="1" x14ac:dyDescent="0.3">
      <c r="A70" s="83"/>
      <c r="B70" s="252"/>
      <c r="C70" s="253"/>
      <c r="D70" s="383" t="s">
        <v>29</v>
      </c>
      <c r="E70" s="384"/>
      <c r="F70" s="384"/>
      <c r="G70" s="385"/>
      <c r="H70" s="88">
        <f t="shared" si="0"/>
        <v>250000</v>
      </c>
      <c r="I70" s="239">
        <v>250000</v>
      </c>
      <c r="J70" s="240"/>
      <c r="K70" s="161"/>
    </row>
    <row r="71" spans="1:11" s="102" customFormat="1" hidden="1" x14ac:dyDescent="0.3">
      <c r="A71" s="96"/>
      <c r="B71" s="97"/>
      <c r="C71" s="98"/>
      <c r="D71" s="380" t="s">
        <v>43</v>
      </c>
      <c r="E71" s="381"/>
      <c r="F71" s="381"/>
      <c r="G71" s="382"/>
      <c r="H71" s="79">
        <f t="shared" si="0"/>
        <v>0</v>
      </c>
      <c r="I71" s="97"/>
      <c r="J71" s="98"/>
      <c r="K71" s="163"/>
    </row>
    <row r="72" spans="1:11" s="36" customFormat="1" ht="69.45" customHeight="1" x14ac:dyDescent="0.3">
      <c r="A72" s="31"/>
      <c r="B72" s="246"/>
      <c r="C72" s="247"/>
      <c r="D72" s="243" t="s">
        <v>57</v>
      </c>
      <c r="E72" s="244"/>
      <c r="F72" s="244"/>
      <c r="G72" s="245"/>
      <c r="H72" s="32">
        <f>I72</f>
        <v>250000</v>
      </c>
      <c r="I72" s="239">
        <v>250000</v>
      </c>
      <c r="J72" s="240"/>
      <c r="K72" s="161"/>
    </row>
    <row r="73" spans="1:11" s="36" customFormat="1" ht="68.3" customHeight="1" x14ac:dyDescent="0.3">
      <c r="A73" s="31"/>
      <c r="B73" s="246"/>
      <c r="C73" s="247"/>
      <c r="D73" s="243" t="s">
        <v>69</v>
      </c>
      <c r="E73" s="244"/>
      <c r="F73" s="244"/>
      <c r="G73" s="245"/>
      <c r="H73" s="32">
        <f>I73</f>
        <v>39660</v>
      </c>
      <c r="I73" s="239">
        <v>39660</v>
      </c>
      <c r="J73" s="240"/>
      <c r="K73" s="161"/>
    </row>
    <row r="74" spans="1:11" s="36" customFormat="1" ht="44.15" customHeight="1" x14ac:dyDescent="0.3">
      <c r="A74" s="110"/>
      <c r="B74" s="246"/>
      <c r="C74" s="247"/>
      <c r="D74" s="299" t="s">
        <v>30</v>
      </c>
      <c r="E74" s="300"/>
      <c r="F74" s="300"/>
      <c r="G74" s="301"/>
      <c r="H74" s="32">
        <f>I74</f>
        <v>59000</v>
      </c>
      <c r="I74" s="239">
        <v>59000</v>
      </c>
      <c r="J74" s="240"/>
      <c r="K74" s="161"/>
    </row>
    <row r="75" spans="1:11" s="36" customFormat="1" x14ac:dyDescent="0.3">
      <c r="A75" s="111"/>
      <c r="B75" s="112"/>
      <c r="C75" s="113"/>
      <c r="D75" s="400" t="s">
        <v>77</v>
      </c>
      <c r="E75" s="401"/>
      <c r="F75" s="401"/>
      <c r="G75" s="402"/>
      <c r="H75" s="32">
        <f t="shared" ref="H75" si="1">I75</f>
        <v>404420</v>
      </c>
      <c r="I75" s="239">
        <v>404420</v>
      </c>
      <c r="J75" s="240"/>
      <c r="K75" s="161"/>
    </row>
    <row r="76" spans="1:11" s="36" customFormat="1" ht="57.75" customHeight="1" x14ac:dyDescent="0.3">
      <c r="A76" s="106"/>
      <c r="B76" s="104"/>
      <c r="C76" s="105"/>
      <c r="D76" s="400" t="s">
        <v>82</v>
      </c>
      <c r="E76" s="401"/>
      <c r="F76" s="401"/>
      <c r="G76" s="402"/>
      <c r="H76" s="32">
        <f>I76</f>
        <v>280000</v>
      </c>
      <c r="I76" s="239">
        <v>280000</v>
      </c>
      <c r="J76" s="240"/>
      <c r="K76" s="161"/>
    </row>
    <row r="77" spans="1:11" s="65" customFormat="1" ht="18.7" customHeight="1" x14ac:dyDescent="0.3">
      <c r="A77" s="62" t="s">
        <v>50</v>
      </c>
      <c r="B77" s="63"/>
      <c r="C77" s="64"/>
      <c r="D77" s="374" t="s">
        <v>23</v>
      </c>
      <c r="E77" s="375"/>
      <c r="F77" s="375"/>
      <c r="G77" s="376"/>
      <c r="H77" s="43">
        <f>H66</f>
        <v>1783080</v>
      </c>
      <c r="I77" s="305">
        <f>H77</f>
        <v>1783080</v>
      </c>
      <c r="J77" s="306"/>
      <c r="K77" s="164"/>
    </row>
    <row r="78" spans="1:11" ht="17.5" customHeight="1" x14ac:dyDescent="0.3">
      <c r="A78" s="14" t="s">
        <v>25</v>
      </c>
      <c r="B78" s="219">
        <v>9770</v>
      </c>
      <c r="C78" s="220"/>
      <c r="D78" s="214" t="s">
        <v>22</v>
      </c>
      <c r="E78" s="284"/>
      <c r="F78" s="284"/>
      <c r="G78" s="215"/>
      <c r="H78" s="15">
        <f>H80+H81+H82</f>
        <v>687420</v>
      </c>
      <c r="I78" s="281">
        <f>I80+I81+I82</f>
        <v>687420</v>
      </c>
      <c r="J78" s="282"/>
      <c r="K78" s="165"/>
    </row>
    <row r="79" spans="1:11" ht="18.7" customHeight="1" x14ac:dyDescent="0.3">
      <c r="A79" s="14"/>
      <c r="B79" s="219"/>
      <c r="C79" s="220"/>
      <c r="D79" s="386" t="s">
        <v>32</v>
      </c>
      <c r="E79" s="387"/>
      <c r="F79" s="387"/>
      <c r="G79" s="388"/>
      <c r="H79" s="16"/>
      <c r="I79" s="263"/>
      <c r="J79" s="264"/>
      <c r="K79" s="155"/>
    </row>
    <row r="80" spans="1:11" ht="145.4" customHeight="1" x14ac:dyDescent="0.3">
      <c r="A80" s="6"/>
      <c r="B80" s="219"/>
      <c r="C80" s="220"/>
      <c r="D80" s="363" t="s">
        <v>52</v>
      </c>
      <c r="E80" s="364"/>
      <c r="F80" s="364"/>
      <c r="G80" s="365"/>
      <c r="H80" s="15">
        <f>I80</f>
        <v>80900</v>
      </c>
      <c r="I80" s="263">
        <v>80900</v>
      </c>
      <c r="J80" s="264"/>
      <c r="K80" s="155"/>
    </row>
    <row r="81" spans="1:11" ht="134.5" customHeight="1" x14ac:dyDescent="0.3">
      <c r="A81" s="75"/>
      <c r="B81" s="219"/>
      <c r="C81" s="220"/>
      <c r="D81" s="400" t="s">
        <v>63</v>
      </c>
      <c r="E81" s="401"/>
      <c r="F81" s="401"/>
      <c r="G81" s="402"/>
      <c r="H81" s="17">
        <f>I81</f>
        <v>150000</v>
      </c>
      <c r="I81" s="271">
        <v>150000</v>
      </c>
      <c r="J81" s="272"/>
      <c r="K81" s="147"/>
    </row>
    <row r="82" spans="1:11" ht="176.3" customHeight="1" x14ac:dyDescent="0.3">
      <c r="A82" s="84"/>
      <c r="B82" s="219"/>
      <c r="C82" s="220"/>
      <c r="D82" s="383" t="s">
        <v>64</v>
      </c>
      <c r="E82" s="384"/>
      <c r="F82" s="384"/>
      <c r="G82" s="385"/>
      <c r="H82" s="17">
        <v>456520</v>
      </c>
      <c r="I82" s="271">
        <v>456520</v>
      </c>
      <c r="J82" s="272"/>
      <c r="K82" s="147"/>
    </row>
    <row r="83" spans="1:11" s="68" customFormat="1" ht="39.4" customHeight="1" x14ac:dyDescent="0.3">
      <c r="A83" s="66" t="s">
        <v>49</v>
      </c>
      <c r="B83" s="366"/>
      <c r="C83" s="367"/>
      <c r="D83" s="368" t="s">
        <v>44</v>
      </c>
      <c r="E83" s="369"/>
      <c r="F83" s="369"/>
      <c r="G83" s="370"/>
      <c r="H83" s="67">
        <f>H78</f>
        <v>687420</v>
      </c>
      <c r="I83" s="405">
        <f t="shared" ref="I83" si="2">I78</f>
        <v>687420</v>
      </c>
      <c r="J83" s="406"/>
      <c r="K83" s="166"/>
    </row>
    <row r="84" spans="1:11" ht="39.4" customHeight="1" x14ac:dyDescent="0.3">
      <c r="A84" s="14" t="s">
        <v>53</v>
      </c>
      <c r="B84" s="418">
        <v>9770</v>
      </c>
      <c r="C84" s="419"/>
      <c r="D84" s="363" t="s">
        <v>22</v>
      </c>
      <c r="E84" s="364"/>
      <c r="F84" s="364"/>
      <c r="G84" s="365"/>
      <c r="H84" s="57">
        <f>H86</f>
        <v>190029</v>
      </c>
      <c r="I84" s="263">
        <f>I86</f>
        <v>190029</v>
      </c>
      <c r="J84" s="264"/>
      <c r="K84" s="155"/>
    </row>
    <row r="85" spans="1:11" x14ac:dyDescent="0.3">
      <c r="A85" s="58"/>
      <c r="B85" s="398"/>
      <c r="C85" s="399"/>
      <c r="D85" s="386" t="s">
        <v>32</v>
      </c>
      <c r="E85" s="387"/>
      <c r="F85" s="387"/>
      <c r="G85" s="388"/>
      <c r="H85" s="57"/>
      <c r="I85" s="416"/>
      <c r="J85" s="417"/>
      <c r="K85" s="167"/>
    </row>
    <row r="86" spans="1:11" ht="39.4" customHeight="1" x14ac:dyDescent="0.3">
      <c r="A86" s="59"/>
      <c r="B86" s="398"/>
      <c r="C86" s="399"/>
      <c r="D86" s="363" t="s">
        <v>54</v>
      </c>
      <c r="E86" s="364"/>
      <c r="F86" s="364"/>
      <c r="G86" s="365"/>
      <c r="H86" s="57">
        <f>I86</f>
        <v>190029</v>
      </c>
      <c r="I86" s="263">
        <f>400421-210392</f>
        <v>190029</v>
      </c>
      <c r="J86" s="264"/>
      <c r="K86" s="155"/>
    </row>
    <row r="87" spans="1:11" s="68" customFormat="1" ht="39.4" customHeight="1" x14ac:dyDescent="0.3">
      <c r="A87" s="66" t="s">
        <v>55</v>
      </c>
      <c r="B87" s="409"/>
      <c r="C87" s="410"/>
      <c r="D87" s="368" t="s">
        <v>56</v>
      </c>
      <c r="E87" s="369"/>
      <c r="F87" s="369"/>
      <c r="G87" s="370"/>
      <c r="H87" s="67">
        <f>H84</f>
        <v>190029</v>
      </c>
      <c r="I87" s="405">
        <f>I84</f>
        <v>190029</v>
      </c>
      <c r="J87" s="406"/>
      <c r="K87" s="166"/>
    </row>
    <row r="88" spans="1:11" ht="14.95" customHeight="1" x14ac:dyDescent="0.3">
      <c r="A88" s="219"/>
      <c r="B88" s="221"/>
      <c r="C88" s="221"/>
      <c r="D88" s="221"/>
      <c r="E88" s="221"/>
      <c r="F88" s="221"/>
      <c r="G88" s="221"/>
      <c r="H88" s="221"/>
      <c r="I88" s="221"/>
      <c r="J88" s="220"/>
      <c r="K88" s="139"/>
    </row>
    <row r="89" spans="1:11" x14ac:dyDescent="0.3">
      <c r="A89" s="219" t="s">
        <v>20</v>
      </c>
      <c r="B89" s="221"/>
      <c r="C89" s="221"/>
      <c r="D89" s="221"/>
      <c r="E89" s="221"/>
      <c r="F89" s="221"/>
      <c r="G89" s="221"/>
      <c r="H89" s="220"/>
      <c r="I89" s="219"/>
      <c r="J89" s="220"/>
      <c r="K89" s="139"/>
    </row>
    <row r="90" spans="1:11" x14ac:dyDescent="0.3">
      <c r="A90" s="14" t="s">
        <v>25</v>
      </c>
      <c r="B90" s="219">
        <v>9770</v>
      </c>
      <c r="C90" s="220"/>
      <c r="D90" s="214" t="s">
        <v>22</v>
      </c>
      <c r="E90" s="284"/>
      <c r="F90" s="284"/>
      <c r="G90" s="215"/>
      <c r="H90" s="17">
        <f>H92</f>
        <v>684780</v>
      </c>
      <c r="I90" s="271">
        <f>I92</f>
        <v>684780</v>
      </c>
      <c r="J90" s="256"/>
      <c r="K90" s="131"/>
    </row>
    <row r="91" spans="1:11" ht="23.1" customHeight="1" x14ac:dyDescent="0.3">
      <c r="A91" s="11"/>
      <c r="B91" s="219"/>
      <c r="C91" s="220"/>
      <c r="D91" s="371" t="s">
        <v>32</v>
      </c>
      <c r="E91" s="372"/>
      <c r="F91" s="372"/>
      <c r="G91" s="373"/>
      <c r="H91" s="18"/>
      <c r="I91" s="422"/>
      <c r="J91" s="423"/>
      <c r="K91" s="168"/>
    </row>
    <row r="92" spans="1:11" ht="172.55" customHeight="1" x14ac:dyDescent="0.3">
      <c r="A92" s="14"/>
      <c r="B92" s="219"/>
      <c r="C92" s="220"/>
      <c r="D92" s="400" t="s">
        <v>64</v>
      </c>
      <c r="E92" s="401"/>
      <c r="F92" s="401"/>
      <c r="G92" s="402"/>
      <c r="H92" s="18">
        <v>684780</v>
      </c>
      <c r="I92" s="257">
        <v>684780</v>
      </c>
      <c r="J92" s="258"/>
      <c r="K92" s="157"/>
    </row>
    <row r="93" spans="1:11" ht="53.7" customHeight="1" x14ac:dyDescent="0.3">
      <c r="A93" s="66" t="s">
        <v>49</v>
      </c>
      <c r="B93" s="366"/>
      <c r="C93" s="367"/>
      <c r="D93" s="368" t="s">
        <v>44</v>
      </c>
      <c r="E93" s="369"/>
      <c r="F93" s="369"/>
      <c r="G93" s="370"/>
      <c r="H93" s="85">
        <f>H90</f>
        <v>684780</v>
      </c>
      <c r="I93" s="407">
        <f>I90</f>
        <v>684780</v>
      </c>
      <c r="J93" s="408"/>
      <c r="K93" s="169"/>
    </row>
    <row r="94" spans="1:11" ht="85.75" customHeight="1" x14ac:dyDescent="0.3">
      <c r="A94" s="26" t="s">
        <v>27</v>
      </c>
      <c r="B94" s="27">
        <v>9800</v>
      </c>
      <c r="C94" s="28"/>
      <c r="D94" s="389" t="s">
        <v>28</v>
      </c>
      <c r="E94" s="390"/>
      <c r="F94" s="390"/>
      <c r="G94" s="391"/>
      <c r="H94" s="29">
        <f>H96+H98+H109+H110+H99+H100+H101+H102+H103+H104+H105+H97+H106+H107+H108</f>
        <v>14176600</v>
      </c>
      <c r="I94" s="241">
        <f>I111</f>
        <v>14176600</v>
      </c>
      <c r="J94" s="242"/>
      <c r="K94" s="160"/>
    </row>
    <row r="95" spans="1:11" ht="17.5" customHeight="1" x14ac:dyDescent="0.3">
      <c r="A95" s="30"/>
      <c r="B95" s="27"/>
      <c r="C95" s="28"/>
      <c r="D95" s="371" t="s">
        <v>32</v>
      </c>
      <c r="E95" s="372"/>
      <c r="F95" s="372"/>
      <c r="G95" s="373"/>
      <c r="H95" s="31"/>
      <c r="I95" s="246"/>
      <c r="J95" s="247"/>
      <c r="K95" s="148"/>
    </row>
    <row r="96" spans="1:11" hidden="1" x14ac:dyDescent="0.3">
      <c r="A96" s="31"/>
      <c r="B96" s="27"/>
      <c r="C96" s="28"/>
      <c r="D96" s="389" t="s">
        <v>31</v>
      </c>
      <c r="E96" s="390"/>
      <c r="F96" s="390"/>
      <c r="G96" s="391"/>
      <c r="H96" s="32"/>
      <c r="I96" s="33"/>
      <c r="J96" s="34"/>
      <c r="K96" s="170"/>
    </row>
    <row r="97" spans="1:11" ht="80.849999999999994" hidden="1" customHeight="1" x14ac:dyDescent="0.3">
      <c r="A97" s="106"/>
      <c r="B97" s="104"/>
      <c r="C97" s="105"/>
      <c r="D97" s="299" t="s">
        <v>71</v>
      </c>
      <c r="E97" s="300"/>
      <c r="F97" s="300"/>
      <c r="G97" s="301"/>
      <c r="H97" s="107">
        <f>I97</f>
        <v>0</v>
      </c>
      <c r="I97" s="241"/>
      <c r="J97" s="242"/>
      <c r="K97" s="160"/>
    </row>
    <row r="98" spans="1:11" ht="41.95" customHeight="1" x14ac:dyDescent="0.3">
      <c r="A98" s="31"/>
      <c r="B98" s="27"/>
      <c r="C98" s="28"/>
      <c r="D98" s="299" t="s">
        <v>30</v>
      </c>
      <c r="E98" s="300"/>
      <c r="F98" s="300"/>
      <c r="G98" s="301"/>
      <c r="H98" s="35">
        <f>I98</f>
        <v>880000</v>
      </c>
      <c r="I98" s="241">
        <v>880000</v>
      </c>
      <c r="J98" s="242"/>
      <c r="K98" s="160"/>
    </row>
    <row r="99" spans="1:11" x14ac:dyDescent="0.3">
      <c r="A99" s="31"/>
      <c r="B99" s="69"/>
      <c r="C99" s="70"/>
      <c r="D99" s="299" t="s">
        <v>58</v>
      </c>
      <c r="E99" s="300"/>
      <c r="F99" s="300"/>
      <c r="G99" s="301"/>
      <c r="H99" s="35">
        <f>I99</f>
        <v>3000000</v>
      </c>
      <c r="I99" s="241">
        <v>3000000</v>
      </c>
      <c r="J99" s="242"/>
      <c r="K99" s="160"/>
    </row>
    <row r="100" spans="1:11" x14ac:dyDescent="0.3">
      <c r="A100" s="31"/>
      <c r="B100" s="71"/>
      <c r="C100" s="72"/>
      <c r="D100" s="400" t="s">
        <v>59</v>
      </c>
      <c r="E100" s="401"/>
      <c r="F100" s="401"/>
      <c r="G100" s="402"/>
      <c r="H100" s="87">
        <f>I100</f>
        <v>4000000</v>
      </c>
      <c r="I100" s="403">
        <f>2000000+1500000+500000</f>
        <v>4000000</v>
      </c>
      <c r="J100" s="404"/>
      <c r="K100" s="171"/>
    </row>
    <row r="101" spans="1:11" x14ac:dyDescent="0.3">
      <c r="A101" s="31"/>
      <c r="B101" s="73"/>
      <c r="C101" s="74"/>
      <c r="D101" s="400" t="s">
        <v>62</v>
      </c>
      <c r="E101" s="401"/>
      <c r="F101" s="401"/>
      <c r="G101" s="402"/>
      <c r="H101" s="87">
        <f>I101</f>
        <v>1000000</v>
      </c>
      <c r="I101" s="403">
        <v>1000000</v>
      </c>
      <c r="J101" s="404"/>
      <c r="K101" s="171"/>
    </row>
    <row r="102" spans="1:11" x14ac:dyDescent="0.3">
      <c r="A102" s="31"/>
      <c r="B102" s="90"/>
      <c r="C102" s="91"/>
      <c r="D102" s="400" t="s">
        <v>65</v>
      </c>
      <c r="E102" s="401"/>
      <c r="F102" s="401"/>
      <c r="G102" s="402"/>
      <c r="H102" s="87">
        <f t="shared" ref="H102:H103" si="3">I102</f>
        <v>1441600</v>
      </c>
      <c r="I102" s="403">
        <f>921600+520000</f>
        <v>1441600</v>
      </c>
      <c r="J102" s="404"/>
      <c r="K102" s="171"/>
    </row>
    <row r="103" spans="1:11" x14ac:dyDescent="0.3">
      <c r="A103" s="31"/>
      <c r="B103" s="90"/>
      <c r="C103" s="91"/>
      <c r="D103" s="400" t="s">
        <v>66</v>
      </c>
      <c r="E103" s="401"/>
      <c r="F103" s="401"/>
      <c r="G103" s="402"/>
      <c r="H103" s="87">
        <f t="shared" si="3"/>
        <v>1000000</v>
      </c>
      <c r="I103" s="403">
        <v>1000000</v>
      </c>
      <c r="J103" s="404"/>
      <c r="K103" s="171"/>
    </row>
    <row r="104" spans="1:11" x14ac:dyDescent="0.3">
      <c r="A104" s="31"/>
      <c r="B104" s="92"/>
      <c r="C104" s="93"/>
      <c r="D104" s="400" t="s">
        <v>67</v>
      </c>
      <c r="E104" s="401"/>
      <c r="F104" s="401"/>
      <c r="G104" s="402"/>
      <c r="H104" s="87">
        <f t="shared" ref="H104" si="4">I104</f>
        <v>1000000</v>
      </c>
      <c r="I104" s="403">
        <v>1000000</v>
      </c>
      <c r="J104" s="404"/>
      <c r="K104" s="171"/>
    </row>
    <row r="105" spans="1:11" s="82" customFormat="1" ht="18.350000000000001" customHeight="1" x14ac:dyDescent="0.3">
      <c r="A105" s="76"/>
      <c r="B105" s="77"/>
      <c r="C105" s="78"/>
      <c r="D105" s="400" t="s">
        <v>70</v>
      </c>
      <c r="E105" s="401"/>
      <c r="F105" s="401"/>
      <c r="G105" s="402"/>
      <c r="H105" s="32">
        <f>I105+J105</f>
        <v>275000</v>
      </c>
      <c r="I105" s="403">
        <v>275000</v>
      </c>
      <c r="J105" s="404"/>
      <c r="K105" s="171"/>
    </row>
    <row r="106" spans="1:11" s="82" customFormat="1" ht="18.350000000000001" customHeight="1" x14ac:dyDescent="0.3">
      <c r="A106" s="76"/>
      <c r="B106" s="77"/>
      <c r="C106" s="78"/>
      <c r="D106" s="400" t="s">
        <v>73</v>
      </c>
      <c r="E106" s="401"/>
      <c r="F106" s="401"/>
      <c r="G106" s="402"/>
      <c r="H106" s="32">
        <f>I106</f>
        <v>500000</v>
      </c>
      <c r="I106" s="403">
        <v>500000</v>
      </c>
      <c r="J106" s="404"/>
      <c r="K106" s="171"/>
    </row>
    <row r="107" spans="1:11" s="82" customFormat="1" ht="18.350000000000001" customHeight="1" x14ac:dyDescent="0.3">
      <c r="A107" s="76"/>
      <c r="B107" s="77"/>
      <c r="C107" s="78"/>
      <c r="D107" s="400" t="s">
        <v>75</v>
      </c>
      <c r="E107" s="401"/>
      <c r="F107" s="401"/>
      <c r="G107" s="402"/>
      <c r="H107" s="32">
        <f>I107</f>
        <v>500000</v>
      </c>
      <c r="I107" s="403">
        <v>500000</v>
      </c>
      <c r="J107" s="404"/>
      <c r="K107" s="171"/>
    </row>
    <row r="108" spans="1:11" s="82" customFormat="1" ht="18.350000000000001" customHeight="1" x14ac:dyDescent="0.3">
      <c r="A108" s="76"/>
      <c r="B108" s="77"/>
      <c r="C108" s="78"/>
      <c r="D108" s="400" t="s">
        <v>77</v>
      </c>
      <c r="E108" s="401"/>
      <c r="F108" s="401"/>
      <c r="G108" s="402"/>
      <c r="H108" s="32">
        <f>I108+J108</f>
        <v>580000</v>
      </c>
      <c r="I108" s="403">
        <v>580000</v>
      </c>
      <c r="J108" s="404"/>
      <c r="K108" s="171"/>
    </row>
    <row r="109" spans="1:11" s="82" customFormat="1" hidden="1" x14ac:dyDescent="0.3">
      <c r="A109" s="76"/>
      <c r="B109" s="77"/>
      <c r="C109" s="78"/>
      <c r="D109" s="392" t="s">
        <v>29</v>
      </c>
      <c r="E109" s="393"/>
      <c r="F109" s="393"/>
      <c r="G109" s="394"/>
      <c r="H109" s="79">
        <f>I109+J109</f>
        <v>0</v>
      </c>
      <c r="I109" s="80"/>
      <c r="J109" s="81"/>
      <c r="K109" s="172"/>
    </row>
    <row r="110" spans="1:11" s="82" customFormat="1" hidden="1" x14ac:dyDescent="0.3">
      <c r="A110" s="76"/>
      <c r="B110" s="77"/>
      <c r="C110" s="78"/>
      <c r="D110" s="392" t="s">
        <v>43</v>
      </c>
      <c r="E110" s="393"/>
      <c r="F110" s="393"/>
      <c r="G110" s="394"/>
      <c r="H110" s="79">
        <f>I110+J110</f>
        <v>0</v>
      </c>
      <c r="I110" s="77"/>
      <c r="J110" s="78"/>
      <c r="K110" s="173"/>
    </row>
    <row r="111" spans="1:11" ht="18.7" customHeight="1" x14ac:dyDescent="0.3">
      <c r="A111" s="9" t="s">
        <v>50</v>
      </c>
      <c r="B111" s="41"/>
      <c r="C111" s="42"/>
      <c r="D111" s="395" t="s">
        <v>23</v>
      </c>
      <c r="E111" s="396"/>
      <c r="F111" s="396"/>
      <c r="G111" s="397"/>
      <c r="H111" s="60">
        <f>I111</f>
        <v>14176600</v>
      </c>
      <c r="I111" s="411">
        <f>I96+I98+I109+I110+I99+I100+I101+I102+I103+I104+I105+I97+I106+I107+I108</f>
        <v>14176600</v>
      </c>
      <c r="J111" s="412"/>
      <c r="K111" s="174"/>
    </row>
    <row r="112" spans="1:11" ht="14.45" customHeight="1" x14ac:dyDescent="0.3">
      <c r="A112" s="19"/>
      <c r="B112" s="219"/>
      <c r="C112" s="220"/>
      <c r="D112" s="413"/>
      <c r="E112" s="414"/>
      <c r="F112" s="414"/>
      <c r="G112" s="415"/>
      <c r="H112" s="22"/>
      <c r="I112" s="20"/>
      <c r="J112" s="21"/>
      <c r="K112" s="139"/>
    </row>
    <row r="113" spans="1:15" x14ac:dyDescent="0.3">
      <c r="A113" s="6" t="s">
        <v>11</v>
      </c>
      <c r="B113" s="219" t="s">
        <v>12</v>
      </c>
      <c r="C113" s="221"/>
      <c r="D113" s="221"/>
      <c r="E113" s="221"/>
      <c r="F113" s="221"/>
      <c r="G113" s="220"/>
      <c r="H113" s="15">
        <f>H114+H115</f>
        <v>17521909</v>
      </c>
      <c r="I113" s="219"/>
      <c r="J113" s="220"/>
      <c r="K113" s="139"/>
    </row>
    <row r="114" spans="1:15" x14ac:dyDescent="0.3">
      <c r="A114" s="6" t="s">
        <v>11</v>
      </c>
      <c r="B114" s="360" t="s">
        <v>13</v>
      </c>
      <c r="C114" s="361"/>
      <c r="D114" s="361"/>
      <c r="E114" s="361"/>
      <c r="F114" s="361"/>
      <c r="G114" s="362"/>
      <c r="H114" s="15">
        <f>H64+H78+H66+H84</f>
        <v>2660529</v>
      </c>
      <c r="I114" s="219"/>
      <c r="J114" s="220"/>
      <c r="K114" s="139"/>
    </row>
    <row r="115" spans="1:15" x14ac:dyDescent="0.3">
      <c r="A115" s="6" t="s">
        <v>11</v>
      </c>
      <c r="B115" s="360" t="s">
        <v>14</v>
      </c>
      <c r="C115" s="361"/>
      <c r="D115" s="361"/>
      <c r="E115" s="361"/>
      <c r="F115" s="361"/>
      <c r="G115" s="362"/>
      <c r="H115" s="15">
        <f>H90+H94</f>
        <v>14861380</v>
      </c>
      <c r="I115" s="219"/>
      <c r="J115" s="220"/>
      <c r="K115" s="139"/>
    </row>
    <row r="117" spans="1:15" s="23" customFormat="1" ht="29.25" hidden="1" customHeight="1" x14ac:dyDescent="0.3">
      <c r="A117" s="420" t="s">
        <v>86</v>
      </c>
      <c r="B117" s="421"/>
      <c r="C117" s="421"/>
      <c r="D117" s="421"/>
      <c r="E117" s="1"/>
      <c r="F117" s="1"/>
      <c r="G117" s="2"/>
      <c r="I117" s="420" t="s">
        <v>87</v>
      </c>
      <c r="J117" s="421"/>
      <c r="K117" s="421"/>
      <c r="L117" s="421"/>
      <c r="M117" s="421"/>
      <c r="N117" s="1"/>
      <c r="O117" s="1"/>
    </row>
    <row r="118" spans="1:15" x14ac:dyDescent="0.3">
      <c r="A118" s="358" t="s">
        <v>86</v>
      </c>
      <c r="B118" s="358"/>
      <c r="C118" s="358"/>
      <c r="G118" s="359"/>
      <c r="H118" s="359"/>
      <c r="I118" s="4" t="s">
        <v>87</v>
      </c>
    </row>
    <row r="119" spans="1:15" x14ac:dyDescent="0.3">
      <c r="A119" s="24"/>
    </row>
  </sheetData>
  <mergeCells count="218">
    <mergeCell ref="B84:C84"/>
    <mergeCell ref="D84:G84"/>
    <mergeCell ref="B85:C85"/>
    <mergeCell ref="B64:C64"/>
    <mergeCell ref="A63:H63"/>
    <mergeCell ref="I117:M117"/>
    <mergeCell ref="B40:G40"/>
    <mergeCell ref="B82:C82"/>
    <mergeCell ref="B81:C81"/>
    <mergeCell ref="B112:C112"/>
    <mergeCell ref="A117:D117"/>
    <mergeCell ref="D96:G96"/>
    <mergeCell ref="D98:G98"/>
    <mergeCell ref="I83:J83"/>
    <mergeCell ref="D92:G92"/>
    <mergeCell ref="D93:G93"/>
    <mergeCell ref="I102:J102"/>
    <mergeCell ref="I103:J103"/>
    <mergeCell ref="D104:G104"/>
    <mergeCell ref="I104:J104"/>
    <mergeCell ref="D91:G91"/>
    <mergeCell ref="I91:J91"/>
    <mergeCell ref="D107:G107"/>
    <mergeCell ref="I107:J107"/>
    <mergeCell ref="D82:G82"/>
    <mergeCell ref="I82:J82"/>
    <mergeCell ref="D85:G85"/>
    <mergeCell ref="I85:J85"/>
    <mergeCell ref="I84:J84"/>
    <mergeCell ref="I76:J76"/>
    <mergeCell ref="D76:G76"/>
    <mergeCell ref="D75:G75"/>
    <mergeCell ref="D81:G81"/>
    <mergeCell ref="I81:J81"/>
    <mergeCell ref="I115:J115"/>
    <mergeCell ref="I95:J95"/>
    <mergeCell ref="I98:J98"/>
    <mergeCell ref="I111:J111"/>
    <mergeCell ref="D99:G99"/>
    <mergeCell ref="I99:J99"/>
    <mergeCell ref="D100:G100"/>
    <mergeCell ref="I100:J100"/>
    <mergeCell ref="D101:G101"/>
    <mergeCell ref="I101:J101"/>
    <mergeCell ref="B115:G115"/>
    <mergeCell ref="I114:J114"/>
    <mergeCell ref="I113:J113"/>
    <mergeCell ref="D112:G112"/>
    <mergeCell ref="D95:G95"/>
    <mergeCell ref="D102:G102"/>
    <mergeCell ref="D103:G103"/>
    <mergeCell ref="D108:G108"/>
    <mergeCell ref="I108:J108"/>
    <mergeCell ref="D106:G106"/>
    <mergeCell ref="I106:J106"/>
    <mergeCell ref="I89:J89"/>
    <mergeCell ref="D109:G109"/>
    <mergeCell ref="D110:G110"/>
    <mergeCell ref="D111:G111"/>
    <mergeCell ref="B86:C86"/>
    <mergeCell ref="D86:G86"/>
    <mergeCell ref="I86:J86"/>
    <mergeCell ref="B92:C92"/>
    <mergeCell ref="B93:C93"/>
    <mergeCell ref="D94:G94"/>
    <mergeCell ref="I97:J97"/>
    <mergeCell ref="D97:G97"/>
    <mergeCell ref="D105:G105"/>
    <mergeCell ref="I105:J105"/>
    <mergeCell ref="I94:J94"/>
    <mergeCell ref="A89:H89"/>
    <mergeCell ref="A88:J88"/>
    <mergeCell ref="I87:J87"/>
    <mergeCell ref="I90:J90"/>
    <mergeCell ref="I92:J92"/>
    <mergeCell ref="I93:J93"/>
    <mergeCell ref="B87:C87"/>
    <mergeCell ref="D87:G87"/>
    <mergeCell ref="A118:C118"/>
    <mergeCell ref="G118:H118"/>
    <mergeCell ref="B65:C65"/>
    <mergeCell ref="D65:G65"/>
    <mergeCell ref="B113:G113"/>
    <mergeCell ref="B114:G114"/>
    <mergeCell ref="D80:G80"/>
    <mergeCell ref="B83:C83"/>
    <mergeCell ref="D83:G83"/>
    <mergeCell ref="D67:G67"/>
    <mergeCell ref="D77:G77"/>
    <mergeCell ref="D69:G69"/>
    <mergeCell ref="D71:G71"/>
    <mergeCell ref="B80:C80"/>
    <mergeCell ref="D70:G70"/>
    <mergeCell ref="B79:C79"/>
    <mergeCell ref="D79:G79"/>
    <mergeCell ref="D66:G66"/>
    <mergeCell ref="B91:C91"/>
    <mergeCell ref="B78:C78"/>
    <mergeCell ref="B90:C90"/>
    <mergeCell ref="D90:G90"/>
    <mergeCell ref="D68:G68"/>
    <mergeCell ref="D72:G72"/>
    <mergeCell ref="A13:A15"/>
    <mergeCell ref="B13:G15"/>
    <mergeCell ref="H13:H15"/>
    <mergeCell ref="A26:A27"/>
    <mergeCell ref="B26:G27"/>
    <mergeCell ref="H26:H27"/>
    <mergeCell ref="A34:A35"/>
    <mergeCell ref="B34:G35"/>
    <mergeCell ref="H34:H35"/>
    <mergeCell ref="B20:G20"/>
    <mergeCell ref="B16:G16"/>
    <mergeCell ref="B19:G19"/>
    <mergeCell ref="A17:H17"/>
    <mergeCell ref="A30:A31"/>
    <mergeCell ref="H30:H31"/>
    <mergeCell ref="A28:A29"/>
    <mergeCell ref="B32:G33"/>
    <mergeCell ref="B28:G29"/>
    <mergeCell ref="B21:G21"/>
    <mergeCell ref="A32:A33"/>
    <mergeCell ref="H28:H29"/>
    <mergeCell ref="B30:G31"/>
    <mergeCell ref="B18:G18"/>
    <mergeCell ref="H32:H33"/>
    <mergeCell ref="D7:F7"/>
    <mergeCell ref="I80:J80"/>
    <mergeCell ref="D78:G78"/>
    <mergeCell ref="B54:G54"/>
    <mergeCell ref="B38:G38"/>
    <mergeCell ref="I32:J32"/>
    <mergeCell ref="I33:J33"/>
    <mergeCell ref="I39:J39"/>
    <mergeCell ref="I35:J35"/>
    <mergeCell ref="I36:J36"/>
    <mergeCell ref="I37:J37"/>
    <mergeCell ref="I38:J38"/>
    <mergeCell ref="B36:G36"/>
    <mergeCell ref="B37:G37"/>
    <mergeCell ref="B39:G39"/>
    <mergeCell ref="B50:G50"/>
    <mergeCell ref="B51:G51"/>
    <mergeCell ref="B41:G41"/>
    <mergeCell ref="I77:J77"/>
    <mergeCell ref="I72:J72"/>
    <mergeCell ref="D64:G64"/>
    <mergeCell ref="D74:G74"/>
    <mergeCell ref="I74:J74"/>
    <mergeCell ref="B74:C74"/>
    <mergeCell ref="I2:J2"/>
    <mergeCell ref="I79:J79"/>
    <mergeCell ref="I64:J64"/>
    <mergeCell ref="I65:J65"/>
    <mergeCell ref="I34:J34"/>
    <mergeCell ref="I41:J41"/>
    <mergeCell ref="I16:J16"/>
    <mergeCell ref="I53:J53"/>
    <mergeCell ref="I55:J55"/>
    <mergeCell ref="I61:J61"/>
    <mergeCell ref="I26:J26"/>
    <mergeCell ref="I27:J27"/>
    <mergeCell ref="I28:J28"/>
    <mergeCell ref="I68:J68"/>
    <mergeCell ref="I70:J70"/>
    <mergeCell ref="I18:J18"/>
    <mergeCell ref="I13:J15"/>
    <mergeCell ref="I4:J4"/>
    <mergeCell ref="I30:J30"/>
    <mergeCell ref="I40:J40"/>
    <mergeCell ref="I22:J23"/>
    <mergeCell ref="I75:J75"/>
    <mergeCell ref="I46:J46"/>
    <mergeCell ref="I78:J78"/>
    <mergeCell ref="A22:A23"/>
    <mergeCell ref="A24:A25"/>
    <mergeCell ref="B22:G23"/>
    <mergeCell ref="B24:G25"/>
    <mergeCell ref="H22:H23"/>
    <mergeCell ref="H24:H25"/>
    <mergeCell ref="I73:J73"/>
    <mergeCell ref="I66:J66"/>
    <mergeCell ref="I63:J63"/>
    <mergeCell ref="D73:G73"/>
    <mergeCell ref="B66:C66"/>
    <mergeCell ref="I24:J25"/>
    <mergeCell ref="B68:C68"/>
    <mergeCell ref="B70:C70"/>
    <mergeCell ref="B72:C72"/>
    <mergeCell ref="B73:C73"/>
    <mergeCell ref="B56:G56"/>
    <mergeCell ref="I67:J67"/>
    <mergeCell ref="B52:G52"/>
    <mergeCell ref="I52:J52"/>
    <mergeCell ref="B53:G53"/>
    <mergeCell ref="P46:Q46"/>
    <mergeCell ref="I47:J47"/>
    <mergeCell ref="A46:A49"/>
    <mergeCell ref="B46:G49"/>
    <mergeCell ref="H46:H49"/>
    <mergeCell ref="I48:J48"/>
    <mergeCell ref="I49:J49"/>
    <mergeCell ref="I29:J29"/>
    <mergeCell ref="I62:J62"/>
    <mergeCell ref="B43:G43"/>
    <mergeCell ref="I43:J43"/>
    <mergeCell ref="I44:J44"/>
    <mergeCell ref="I45:J45"/>
    <mergeCell ref="B44:G44"/>
    <mergeCell ref="B45:G45"/>
    <mergeCell ref="B55:G55"/>
    <mergeCell ref="A42:H42"/>
    <mergeCell ref="B57:G57"/>
    <mergeCell ref="B58:G58"/>
    <mergeCell ref="B61:C61"/>
    <mergeCell ref="D61:G61"/>
    <mergeCell ref="B62:C62"/>
    <mergeCell ref="D62:G62"/>
  </mergeCells>
  <pageMargins left="1.4960629921259843" right="0.70866141732283472" top="0.74803149606299213" bottom="0.74803149606299213" header="0.31496062992125984" footer="0.31496062992125984"/>
  <pageSetup paperSize="9" scale="56" fitToHeight="4" orientation="portrait" r:id="rId1"/>
  <rowBreaks count="2" manualBreakCount="2">
    <brk id="25" max="9" man="1"/>
    <brk id="5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2025-02-27T08:24:47Z</dcterms:modified>
</cp:coreProperties>
</file>