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міни до програми реформування\"/>
    </mc:Choice>
  </mc:AlternateContent>
  <xr:revisionPtr revIDLastSave="0" documentId="13_ncr:1_{DDF26EF5-60E1-4DAF-B6C3-6ED3B61B96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2" sheetId="1" r:id="rId1"/>
  </sheets>
  <externalReferences>
    <externalReference r:id="rId2"/>
  </externalReferences>
  <definedNames>
    <definedName name="_xlnm.Print_Area" localSheetId="0">дод2!$A$1:$I$58</definedName>
  </definedNames>
  <calcPr calcId="191029"/>
</workbook>
</file>

<file path=xl/calcChain.xml><?xml version="1.0" encoding="utf-8"?>
<calcChain xmlns="http://schemas.openxmlformats.org/spreadsheetml/2006/main">
  <c r="E24" i="1" l="1"/>
  <c r="E14" i="1"/>
  <c r="E46" i="1" l="1"/>
  <c r="E44" i="1"/>
  <c r="F44" i="1" s="1"/>
  <c r="G44" i="1" s="1"/>
  <c r="H44" i="1" s="1"/>
  <c r="E43" i="1"/>
  <c r="F43" i="1" s="1"/>
  <c r="G43" i="1" s="1"/>
  <c r="H43" i="1" s="1"/>
  <c r="E42" i="1"/>
  <c r="F42" i="1" s="1"/>
  <c r="G42" i="1" s="1"/>
  <c r="H42" i="1" s="1"/>
  <c r="E41" i="1"/>
  <c r="F41" i="1" s="1"/>
  <c r="G41" i="1" s="1"/>
  <c r="H41" i="1" s="1"/>
  <c r="E40" i="1"/>
  <c r="F40" i="1" s="1"/>
  <c r="G40" i="1" s="1"/>
  <c r="H40" i="1" s="1"/>
  <c r="E39" i="1"/>
  <c r="F39" i="1" s="1"/>
  <c r="G39" i="1" s="1"/>
  <c r="H39" i="1" s="1"/>
  <c r="G37" i="1"/>
  <c r="H37" i="1" s="1"/>
  <c r="E37" i="1"/>
  <c r="E36" i="1"/>
  <c r="F36" i="1" s="1"/>
  <c r="G36" i="1" s="1"/>
  <c r="H36" i="1" s="1"/>
  <c r="E34" i="1"/>
  <c r="F34" i="1" s="1"/>
  <c r="G34" i="1" s="1"/>
  <c r="H34" i="1" s="1"/>
  <c r="F33" i="1"/>
  <c r="G33" i="1" s="1"/>
  <c r="H33" i="1" s="1"/>
  <c r="E32" i="1"/>
  <c r="F32" i="1" s="1"/>
  <c r="G32" i="1" s="1"/>
  <c r="H32" i="1" s="1"/>
  <c r="F28" i="1"/>
  <c r="G28" i="1" s="1"/>
  <c r="H28" i="1" s="1"/>
  <c r="H53" i="1" l="1"/>
  <c r="G53" i="1"/>
  <c r="F53" i="1"/>
  <c r="E53" i="1"/>
  <c r="F24" i="1"/>
  <c r="G24" i="1"/>
  <c r="H24" i="1"/>
  <c r="F14" i="1"/>
  <c r="G14" i="1"/>
  <c r="H14" i="1"/>
</calcChain>
</file>

<file path=xl/sharedStrings.xml><?xml version="1.0" encoding="utf-8"?>
<sst xmlns="http://schemas.openxmlformats.org/spreadsheetml/2006/main" count="193" uniqueCount="108">
  <si>
    <t>Назва напряму діяльності                                                          (пріоритетні завдання)</t>
  </si>
  <si>
    <t>Зміст заходів Програми з виконання завдання</t>
  </si>
  <si>
    <t>Відповідальні за виконання</t>
  </si>
  <si>
    <t>Очікуваний результат виконання заходу, у тому числі за роками виконання</t>
  </si>
  <si>
    <t>Строки виконання</t>
  </si>
  <si>
    <t>1. Оснащення наявного житлового фонду засобами обліку та регулювання</t>
  </si>
  <si>
    <t>ПЕРЕЛІК</t>
  </si>
  <si>
    <t>1.1. Встановлення засобів обліку теплової енергії</t>
  </si>
  <si>
    <t>1.2. Встановлення засобів обліку  води</t>
  </si>
  <si>
    <t xml:space="preserve">Забезпечення вимог мешканців житлових будинків щодо кількості та якості житлових послуг. </t>
  </si>
  <si>
    <t>1.2 Капітальний ремонт доріг</t>
  </si>
  <si>
    <t>1.3 Поточний ремонт доріг</t>
  </si>
  <si>
    <t>УЖКГ та КБ,                  КП "ТЖКП"</t>
  </si>
  <si>
    <t>Обладнання наявного житлового фонду засобами обліку холодної води та теплової енергії з метою раціонального використання та економії паливно-енергетичних ресурсів</t>
  </si>
  <si>
    <t>2.1. Проведення технічного обстеження житлових будинків</t>
  </si>
  <si>
    <t>Створення безпечних умов проживання населення, попередження аварійних ситуацій, пов'язаних з експлуатацією житла.</t>
  </si>
  <si>
    <t>Збереження багатоквартирного житлового фонду міста, поліпшення його стану, створення безпечних умов проживання населення, підвищення якості послуг, забезпечення належного утримання спільного майна</t>
  </si>
  <si>
    <t>УЖКГ та КБ,                  Управитель, ОСББ</t>
  </si>
  <si>
    <t>IІ. Забезпечення функціонування підприємств, що виробляють, та/або надають житлово-комунальні послуги</t>
  </si>
  <si>
    <t>1. Реалізація проектів з енергозбереження, розвитку та реконструкції систем теплопостачання</t>
  </si>
  <si>
    <t>1.1. Капітальний ремонт, реконструкція, модернізація систем теплопостачання</t>
  </si>
  <si>
    <t>1.2. Заміна допоміжного обладнання котелень</t>
  </si>
  <si>
    <t>Орієнтовні обсяги фінансування за роками виконання, тис грн</t>
  </si>
  <si>
    <t>1.4. Будівництво, реконструкція, капітальний ремонт, заміна, теплоізоляція  мереж теплопостачання</t>
  </si>
  <si>
    <t>1.5. Розроблення
 схем систем теплопостачання</t>
  </si>
  <si>
    <t>1.3. Проведення енергетичного обстеження об'єктів житлово-комунального господарства</t>
  </si>
  <si>
    <t>2023-2026</t>
  </si>
  <si>
    <t>Енергозбереження та раціональне використання енергетичних ресурсів</t>
  </si>
  <si>
    <t>Вишукування внутрішніх резервів здешевлення вартості житлово-комунальних послуг</t>
  </si>
  <si>
    <t>Технічне переоснащення систем теплопостачання, зменшення витрат та втрат енергетичних ресурсів, безперебійна подача теплоенергії</t>
  </si>
  <si>
    <t>Раціональне використання ресурсів</t>
  </si>
  <si>
    <t>2. Реалізація проектів з реконструкції централізованих систем водопостачання і водовідведення з використанням енергозберігаючого обладнання та технологій</t>
  </si>
  <si>
    <t>2.1. Будівництво,  реконструкція та ремонт водопровідно-каналізаційних мереж,  заміна засувної арматури</t>
  </si>
  <si>
    <t>2.2. Реконструкція, капітальний ремонт, заміна допоміжного обладнання об’єктів і систем водозабезпечення та водовідведення</t>
  </si>
  <si>
    <t>2.3. Розроблення схем систем водопостачання та водовідведення</t>
  </si>
  <si>
    <t>Забезпечення споживачів питною водою нормативної якості, підвищення ефективності та надійності функціонування водопровідно - каналізаційних мереж</t>
  </si>
  <si>
    <t>Забезпечення надійної роботи систем водозабезпечення та водовідведення</t>
  </si>
  <si>
    <t>Оптимізація централізованих систем водопостачання  та водовідведення міста</t>
  </si>
  <si>
    <t>1.3. Встановлення засобів обліку  електроенергії</t>
  </si>
  <si>
    <t>ІІІ. Благоустрій міста</t>
  </si>
  <si>
    <t>1. Будівництво, ремонт та утримання вулично-дорожньої  мережі</t>
  </si>
  <si>
    <t>1.1. Будівництво та реконструкція доріг</t>
  </si>
  <si>
    <t>1.4. Будівництво, реконструкція, капітальний та поточний ремонт тротуарів</t>
  </si>
  <si>
    <t xml:space="preserve">2. Поліпшення зовнішнього освітлення </t>
  </si>
  <si>
    <t>2.1. Будівництво, модернізація, реконструкція, капітальний ремонт мереж та систем зовнішнього освітлення та електропостачання</t>
  </si>
  <si>
    <t>2.3. Оплата електроенергії</t>
  </si>
  <si>
    <t>3. Розвиток та збереження зелених зон та зон відпочинку в межах території міста</t>
  </si>
  <si>
    <t>3.3. Утримання дільниці з озеленення міста</t>
  </si>
  <si>
    <t>3.4. Утримання дільниці з прибирання вулиць міста</t>
  </si>
  <si>
    <t>3.5. Утримання Парку культури та відпочинку</t>
  </si>
  <si>
    <t>3.2. Ремонт та фарбування існуючих дитячих та спортивних майданчиків та об'єктів благоустрою</t>
  </si>
  <si>
    <t>3.6. Санітарна обрізка дерев</t>
  </si>
  <si>
    <t>3.7. Утримання цвинтаря</t>
  </si>
  <si>
    <t>4. Поховання безрідних громадян</t>
  </si>
  <si>
    <t>4.1.  Поховання померлих безрідних осіб та надання необхіднрго мінімального переліку окремих видів ритуальних послуг</t>
  </si>
  <si>
    <t>3.8. Проведення технічної інвентаризації та паспортизації об'єктів благоустрою (їх частин)</t>
  </si>
  <si>
    <t>5. Регулювання чисельності безпритульних тварин</t>
  </si>
  <si>
    <t xml:space="preserve">УЖКГ та КБ        </t>
  </si>
  <si>
    <t>Розділ I. Експлуатація та технічне обслуговування житлового фонду</t>
  </si>
  <si>
    <t>ВСЬОГО ЗА РОЗДІЛОМ:</t>
  </si>
  <si>
    <t>1.5. Капітальний та поточний ремонт входів в під'їзди</t>
  </si>
  <si>
    <t>1.9. Встановлення, експлуатація, заміна та монтаж технічних засобів регулювання дорожнім рухом, нанесення дорожньої розмітки, встановлення та заміна дорожніх знаків</t>
  </si>
  <si>
    <t>Дотримання стандартів поводження з тваринами, здійснення контролю за кількістю тварин у місті (боротьба та профілактика захворювання сказу). Створення більш комфортних умов для життя людей та гуманного середовища для існування тварин.</t>
  </si>
  <si>
    <t>Забезпечення належного ставлення до тіла (останків, праху) померлого</t>
  </si>
  <si>
    <t>6. Утримання спецтехніки</t>
  </si>
  <si>
    <t>6.1. Ремонт та технічне обслуговування спецтехніки та обладнання</t>
  </si>
  <si>
    <t>Забезпечення безперебійної роботи автотранспорту та обладнання дільниць, що фінансуються за рахунок коштів міського бюджету</t>
  </si>
  <si>
    <t>УЖКГ та КБ,                  КП "ТЖКП" ОСББ</t>
  </si>
  <si>
    <t>Підтримка ініціатив з благоустрою прибудинкових територій та залучення мешканців до збереження чистоти та належного стану дворів</t>
  </si>
  <si>
    <t>Забезпечення збереження технічного стану об'єктів благоустрою</t>
  </si>
  <si>
    <t>Забезпечення  належного утримання об'єктів  благоустрою</t>
  </si>
  <si>
    <t>Поліпшення умов проживання мешканців міста, забезпечення надійної експлуатації дитячих та спортивних майданчиків</t>
  </si>
  <si>
    <t>Забезпечення надійної експлуатації дитячих та спортивних майданчиків</t>
  </si>
  <si>
    <t>Створення умов для нормальної життєдіяльності мешканців міста. Підвищення ефективності роботи та використання електроенергії</t>
  </si>
  <si>
    <t>Визначення технічного стану і невідкладні заходи для забезпечення надійної експлуатації електромереж</t>
  </si>
  <si>
    <t>3.9. Будівництво, реконструкція, облаштування, ремонт та утримання об'єктів благоустрою</t>
  </si>
  <si>
    <t>Забезпечення та збереження технічного та естетичного стану об’єктів благоустрою, підвищення їх експлуатаційних якостей та продовження строків служби</t>
  </si>
  <si>
    <t xml:space="preserve">Забезпечення та  збереження технічного стану обєктів інженерного захисту </t>
  </si>
  <si>
    <t xml:space="preserve">Поліпшення умов проживання мешканців міста, забезпечення надійної експлуатації доріг </t>
  </si>
  <si>
    <t>Забезпечення належних умов проживання мешканців</t>
  </si>
  <si>
    <t>Забезпечення надійної експлуатації вулично дорожньої мережі</t>
  </si>
  <si>
    <t>Забезпечення надійної експлуатації доріг та технічних засобів регулювання дорожнім рухом</t>
  </si>
  <si>
    <t>Збереження обєктів благоустрою та комунально власності м. Тернівка, підвищення ефективності забезпечення громадського порядку і громадської безпеки, ослаблення дії криміногенних факторів та поліпшення стану безпеки дорожнього руху на території міста Тернівка</t>
  </si>
  <si>
    <t>7. Заходи для забезпечення громадського порядку і громадської безпеки</t>
  </si>
  <si>
    <t>8. Інженерний захист територій</t>
  </si>
  <si>
    <t>8.1. Будівництво, реконструкція, облаштування, ремонт та утримання об'єктів інженерного захисту територій громади</t>
  </si>
  <si>
    <t>9. Проведення конкурсу-огляду на кращий благоустрій житлового сектору міста</t>
  </si>
  <si>
    <t>9.1. Нагородження переможців конкурсу - огляду на кращий благоустрій житлового сектору міста</t>
  </si>
  <si>
    <t>2.2. Утримання та поточний ремонт мереж зовнішнього освітлення, утримання дільниці зовнішнього освітлення вулиць</t>
  </si>
  <si>
    <t xml:space="preserve">завдань і заходів комплексної Програми   </t>
  </si>
  <si>
    <t>Забезпечення розрахунків за використані енергоносії</t>
  </si>
  <si>
    <t>5.1. Послуги з регулювання чисельності безпритульних тварин на території міста (відлов, стерилізація, обробка від паразитів, вакцинація, біркування та після оперційна перетримка) та інших заходів згідно законодавства</t>
  </si>
  <si>
    <t>та  благоустрою м. Тернівка на 2023-2026 роки</t>
  </si>
  <si>
    <r>
      <t>3.1. Придбання та встановлення</t>
    </r>
    <r>
      <rPr>
        <sz val="9.5"/>
        <color rgb="FF00B050"/>
        <rFont val="Times New Roman"/>
        <family val="1"/>
        <charset val="204"/>
      </rPr>
      <t xml:space="preserve"> </t>
    </r>
    <r>
      <rPr>
        <sz val="9.5"/>
        <rFont val="Times New Roman"/>
        <family val="1"/>
        <charset val="204"/>
      </rPr>
      <t>нових дитячих та спортивних майданчиків (їх елементів)</t>
    </r>
  </si>
  <si>
    <t xml:space="preserve">реформування і розвитку житлово-комунального господарства </t>
  </si>
  <si>
    <t>1.7. Утримання об'єктів вулично-дорожньої мережі</t>
  </si>
  <si>
    <t>1.6. Будівництво, реконструкція та капітальний ремонт мостів</t>
  </si>
  <si>
    <t xml:space="preserve">Забезпечення надійної експлуатації мостів </t>
  </si>
  <si>
    <t>1.8. Інвентаризація та паспортизація доріг та мостів</t>
  </si>
  <si>
    <t xml:space="preserve">2.2. Проведення  реконструкції, капітального ремонту , технічного переоснащення багатоквартирного житлового фонду </t>
  </si>
  <si>
    <t xml:space="preserve">2. Реалізація інвестиційних проектів з технічного переоснащення , реконструкції , капітального ремонту  багатоквартирних житлових будинків </t>
  </si>
  <si>
    <t>Виключено</t>
  </si>
  <si>
    <t xml:space="preserve">УЖКГ та КБ   КП "ТЖКП"            </t>
  </si>
  <si>
    <t>ІІ. Забезпечення функціонування підприємств, що виробляють, та/або надають житлово-комунальні послуги</t>
  </si>
  <si>
    <t>Секретар міської ради				                                                                                     			Жанна ШКУТ</t>
  </si>
  <si>
    <t>2.4. Розроблення нормативно-правових актів необхідних для діяльності підприємства</t>
  </si>
  <si>
    <t>Забезпечення раціонального використання водних ресурсів, підвищення якості надання послуг з водопостачання та водовідведення. Визначення вимог до технологічного процесу експлуатації систем та об’єктів централізованого водопостачання та централізованого водовідведення під час здійснення виробничої діяльності, режимів експлуатації споруд і обладнання.</t>
  </si>
  <si>
    <t>Додаток 2                                                до рішення ради                                  №863-40/VIII  від 26.02.2025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</si>
</sst>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0"/>
      <name val="Arial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9.5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7" fillId="0" borderId="0"/>
    <xf numFmtId="0" fontId="11" fillId="0" borderId="0"/>
  </cellStyleXfs>
  <cellXfs count="89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0" fontId="4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9" fillId="0" borderId="0" xfId="1" applyFont="1" applyAlignment="1">
      <alignment horizontal="center"/>
    </xf>
    <xf numFmtId="164" fontId="0" fillId="0" borderId="0" xfId="0" applyNumberFormat="1"/>
    <xf numFmtId="0" fontId="0" fillId="2" borderId="0" xfId="0" applyFill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14" fillId="0" borderId="0" xfId="0" applyFont="1" applyAlignment="1">
      <alignment wrapText="1"/>
    </xf>
    <xf numFmtId="164" fontId="3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4">
    <cellStyle name="Звичайни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dn1u751\&#1056;&#1072;&#1073;&#1086;&#1095;&#1080;&#1081;%20&#1089;&#1090;&#1086;&#1083;\&#1052;&#1072;&#1088;&#1080;&#1085;&#1072;%20&#1055;&#1072;&#1085;&#1090;&#1077;&#1083;&#1077;&#1077;&#1074;&#1085;&#1072;\&#1041;&#1102;&#1076;&#1078;&#1077;&#1090;\&#1041;&#1070;&#1044;&#1046;&#1045;&#1058;%202023\1216030%202023%20&#1087;&#1083;&#1072;&#1085;%20&#1087;&#1083;&#1072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1216030"/>
      <sheetName val="гсм"/>
      <sheetName val="праздничные и выходные"/>
      <sheetName val="свод план"/>
      <sheetName val="Полив"/>
      <sheetName val="фактична вартість 2021"/>
      <sheetName val="анализ спецодежда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2083514</v>
          </cell>
        </row>
        <row r="6">
          <cell r="C6">
            <v>763889</v>
          </cell>
        </row>
        <row r="7">
          <cell r="C7">
            <v>172250</v>
          </cell>
        </row>
        <row r="8">
          <cell r="C8">
            <v>78260</v>
          </cell>
        </row>
        <row r="10">
          <cell r="C10">
            <v>180000</v>
          </cell>
        </row>
        <row r="11">
          <cell r="C11">
            <v>96130</v>
          </cell>
        </row>
        <row r="12">
          <cell r="C12">
            <v>483000</v>
          </cell>
        </row>
        <row r="13">
          <cell r="C13">
            <v>34550</v>
          </cell>
        </row>
        <row r="14">
          <cell r="C14">
            <v>3143766</v>
          </cell>
        </row>
        <row r="20">
          <cell r="C20">
            <v>1358286</v>
          </cell>
        </row>
        <row r="21">
          <cell r="C21">
            <v>2442972</v>
          </cell>
        </row>
        <row r="22">
          <cell r="C22">
            <v>382001</v>
          </cell>
        </row>
        <row r="23">
          <cell r="C23">
            <v>38610</v>
          </cell>
        </row>
        <row r="24">
          <cell r="C24">
            <v>252941</v>
          </cell>
        </row>
        <row r="26">
          <cell r="C26">
            <v>5564</v>
          </cell>
        </row>
        <row r="27">
          <cell r="C27">
            <v>27750</v>
          </cell>
        </row>
        <row r="29">
          <cell r="C29">
            <v>933742</v>
          </cell>
        </row>
        <row r="30">
          <cell r="C30">
            <v>173460</v>
          </cell>
        </row>
        <row r="31">
          <cell r="C31">
            <v>13627</v>
          </cell>
        </row>
        <row r="32">
          <cell r="C32">
            <v>138865</v>
          </cell>
        </row>
        <row r="33">
          <cell r="C33">
            <v>40000</v>
          </cell>
        </row>
        <row r="34">
          <cell r="C34">
            <v>92737</v>
          </cell>
        </row>
        <row r="35">
          <cell r="C35">
            <v>40453</v>
          </cell>
        </row>
        <row r="36">
          <cell r="C36">
            <v>35500</v>
          </cell>
        </row>
        <row r="37">
          <cell r="C37">
            <v>14216</v>
          </cell>
        </row>
        <row r="38">
          <cell r="C38">
            <v>22820</v>
          </cell>
        </row>
        <row r="39">
          <cell r="C39">
            <v>15850</v>
          </cell>
        </row>
        <row r="41">
          <cell r="C41">
            <v>1230531</v>
          </cell>
        </row>
        <row r="42">
          <cell r="C42">
            <v>199045</v>
          </cell>
        </row>
        <row r="43">
          <cell r="C43">
            <v>101108</v>
          </cell>
        </row>
        <row r="44">
          <cell r="C44">
            <v>410000</v>
          </cell>
        </row>
        <row r="45">
          <cell r="C45">
            <v>160000</v>
          </cell>
        </row>
        <row r="46">
          <cell r="C46">
            <v>1369492</v>
          </cell>
        </row>
        <row r="47">
          <cell r="C47">
            <v>1394000</v>
          </cell>
        </row>
        <row r="49">
          <cell r="C49">
            <v>16692</v>
          </cell>
        </row>
        <row r="50">
          <cell r="C50">
            <v>3300</v>
          </cell>
        </row>
        <row r="51">
          <cell r="C51">
            <v>10090</v>
          </cell>
        </row>
        <row r="52">
          <cell r="C52">
            <v>181105</v>
          </cell>
        </row>
        <row r="57">
          <cell r="C57">
            <v>20990</v>
          </cell>
        </row>
        <row r="58">
          <cell r="C58">
            <v>1918</v>
          </cell>
        </row>
        <row r="59">
          <cell r="C59">
            <v>42650</v>
          </cell>
        </row>
        <row r="60">
          <cell r="C60">
            <v>84700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view="pageBreakPreview" zoomScaleSheetLayoutView="100" workbookViewId="0">
      <selection activeCell="I55" sqref="I55"/>
    </sheetView>
  </sheetViews>
  <sheetFormatPr defaultRowHeight="12.75" x14ac:dyDescent="0.2"/>
  <cols>
    <col min="1" max="1" width="22.85546875" style="2" customWidth="1"/>
    <col min="2" max="2" width="25.42578125" customWidth="1"/>
    <col min="3" max="3" width="12.140625" style="2" customWidth="1"/>
    <col min="4" max="4" width="12.7109375" customWidth="1"/>
    <col min="5" max="5" width="11.85546875" style="1" customWidth="1"/>
    <col min="6" max="7" width="12.28515625" style="1" customWidth="1"/>
    <col min="8" max="8" width="11.85546875" style="1" customWidth="1"/>
    <col min="9" max="9" width="29.85546875" customWidth="1"/>
  </cols>
  <sheetData>
    <row r="1" spans="1:9" ht="64.5" customHeight="1" x14ac:dyDescent="0.2">
      <c r="I1" s="56" t="s">
        <v>107</v>
      </c>
    </row>
    <row r="2" spans="1:9" ht="14.25" customHeight="1" x14ac:dyDescent="0.25">
      <c r="A2" s="78" t="s">
        <v>6</v>
      </c>
      <c r="B2" s="78"/>
      <c r="C2" s="78"/>
      <c r="D2" s="78"/>
      <c r="E2" s="78"/>
      <c r="F2" s="78"/>
      <c r="G2" s="78"/>
      <c r="H2" s="78"/>
      <c r="I2" s="78"/>
    </row>
    <row r="3" spans="1:9" ht="18" customHeight="1" x14ac:dyDescent="0.25">
      <c r="A3" s="78" t="s">
        <v>89</v>
      </c>
      <c r="B3" s="78"/>
      <c r="C3" s="78"/>
      <c r="D3" s="78"/>
      <c r="E3" s="78"/>
      <c r="F3" s="78"/>
      <c r="G3" s="78"/>
      <c r="H3" s="78"/>
      <c r="I3" s="78"/>
    </row>
    <row r="4" spans="1:9" ht="15.75" customHeight="1" x14ac:dyDescent="0.25">
      <c r="A4" s="78" t="s">
        <v>94</v>
      </c>
      <c r="B4" s="78"/>
      <c r="C4" s="78"/>
      <c r="D4" s="78"/>
      <c r="E4" s="78"/>
      <c r="F4" s="78"/>
      <c r="G4" s="78"/>
      <c r="H4" s="78"/>
      <c r="I4" s="78"/>
    </row>
    <row r="5" spans="1:9" ht="15.75" customHeight="1" x14ac:dyDescent="0.25">
      <c r="A5" s="78" t="s">
        <v>92</v>
      </c>
      <c r="B5" s="78"/>
      <c r="C5" s="78"/>
      <c r="D5" s="78"/>
      <c r="E5" s="78"/>
      <c r="F5" s="78"/>
      <c r="G5" s="78"/>
      <c r="H5" s="78"/>
      <c r="I5" s="78"/>
    </row>
    <row r="6" spans="1:9" ht="27.75" customHeight="1" x14ac:dyDescent="0.2">
      <c r="A6" s="79" t="s">
        <v>0</v>
      </c>
      <c r="B6" s="80" t="s">
        <v>1</v>
      </c>
      <c r="C6" s="83" t="s">
        <v>2</v>
      </c>
      <c r="D6" s="80" t="s">
        <v>4</v>
      </c>
      <c r="E6" s="85" t="s">
        <v>22</v>
      </c>
      <c r="F6" s="72"/>
      <c r="G6" s="72"/>
      <c r="H6" s="73"/>
      <c r="I6" s="83" t="s">
        <v>3</v>
      </c>
    </row>
    <row r="7" spans="1:9" ht="24.75" customHeight="1" x14ac:dyDescent="0.2">
      <c r="A7" s="79"/>
      <c r="B7" s="80"/>
      <c r="C7" s="84"/>
      <c r="D7" s="80"/>
      <c r="E7" s="37">
        <v>2023</v>
      </c>
      <c r="F7" s="37">
        <v>2024</v>
      </c>
      <c r="G7" s="37">
        <v>2025</v>
      </c>
      <c r="H7" s="38">
        <v>2026</v>
      </c>
      <c r="I7" s="84"/>
    </row>
    <row r="8" spans="1:9" ht="18.75" hidden="1" customHeight="1" x14ac:dyDescent="0.2">
      <c r="A8" s="71" t="s">
        <v>58</v>
      </c>
      <c r="B8" s="72"/>
      <c r="C8" s="72"/>
      <c r="D8" s="72"/>
      <c r="E8" s="72"/>
      <c r="F8" s="72"/>
      <c r="G8" s="72"/>
      <c r="H8" s="72"/>
      <c r="I8" s="73"/>
    </row>
    <row r="9" spans="1:9" ht="29.25" hidden="1" customHeight="1" x14ac:dyDescent="0.2">
      <c r="A9" s="75" t="s">
        <v>5</v>
      </c>
      <c r="B9" s="22" t="s">
        <v>7</v>
      </c>
      <c r="C9" s="39" t="s">
        <v>12</v>
      </c>
      <c r="D9" s="26" t="s">
        <v>26</v>
      </c>
      <c r="E9" s="16"/>
      <c r="F9" s="16"/>
      <c r="G9" s="16"/>
      <c r="H9" s="17"/>
      <c r="I9" s="81" t="s">
        <v>13</v>
      </c>
    </row>
    <row r="10" spans="1:9" ht="29.25" hidden="1" customHeight="1" x14ac:dyDescent="0.2">
      <c r="A10" s="75"/>
      <c r="B10" s="22" t="s">
        <v>8</v>
      </c>
      <c r="C10" s="39" t="s">
        <v>12</v>
      </c>
      <c r="D10" s="26" t="s">
        <v>26</v>
      </c>
      <c r="E10" s="16"/>
      <c r="F10" s="16"/>
      <c r="G10" s="16"/>
      <c r="H10" s="17"/>
      <c r="I10" s="82"/>
    </row>
    <row r="11" spans="1:9" ht="28.5" hidden="1" customHeight="1" x14ac:dyDescent="0.2">
      <c r="A11" s="75"/>
      <c r="B11" s="22" t="s">
        <v>38</v>
      </c>
      <c r="C11" s="39" t="s">
        <v>12</v>
      </c>
      <c r="D11" s="26" t="s">
        <v>26</v>
      </c>
      <c r="E11" s="14"/>
      <c r="F11" s="14"/>
      <c r="G11" s="14"/>
      <c r="H11" s="15"/>
      <c r="I11" s="82"/>
    </row>
    <row r="12" spans="1:9" s="13" customFormat="1" ht="48" hidden="1" customHeight="1" x14ac:dyDescent="0.2">
      <c r="A12" s="60" t="s">
        <v>100</v>
      </c>
      <c r="B12" s="51" t="s">
        <v>14</v>
      </c>
      <c r="C12" s="24" t="s">
        <v>12</v>
      </c>
      <c r="D12" s="23" t="s">
        <v>26</v>
      </c>
      <c r="E12" s="21"/>
      <c r="F12" s="21"/>
      <c r="G12" s="21"/>
      <c r="H12" s="21"/>
      <c r="I12" s="27" t="s">
        <v>15</v>
      </c>
    </row>
    <row r="13" spans="1:9" s="13" customFormat="1" ht="86.25" hidden="1" customHeight="1" x14ac:dyDescent="0.2">
      <c r="A13" s="61"/>
      <c r="B13" s="54" t="s">
        <v>99</v>
      </c>
      <c r="C13" s="24" t="s">
        <v>17</v>
      </c>
      <c r="D13" s="23" t="s">
        <v>26</v>
      </c>
      <c r="E13" s="50">
        <v>2292.6</v>
      </c>
      <c r="F13" s="50">
        <v>4313.6000000000004</v>
      </c>
      <c r="G13" s="50">
        <v>1430.2</v>
      </c>
      <c r="H13" s="50">
        <v>645.6</v>
      </c>
      <c r="I13" s="27" t="s">
        <v>16</v>
      </c>
    </row>
    <row r="14" spans="1:9" s="13" customFormat="1" ht="24.75" hidden="1" customHeight="1" x14ac:dyDescent="0.2">
      <c r="A14" s="86" t="s">
        <v>59</v>
      </c>
      <c r="B14" s="87"/>
      <c r="C14" s="87"/>
      <c r="D14" s="88"/>
      <c r="E14" s="20">
        <f>SUM(E9:E13)</f>
        <v>2292.6</v>
      </c>
      <c r="F14" s="20">
        <f t="shared" ref="F14:H14" si="0">SUM(F9:F13)</f>
        <v>4313.6000000000004</v>
      </c>
      <c r="G14" s="20">
        <f t="shared" si="0"/>
        <v>1430.2</v>
      </c>
      <c r="H14" s="20">
        <f t="shared" si="0"/>
        <v>645.6</v>
      </c>
      <c r="I14" s="31"/>
    </row>
    <row r="15" spans="1:9" s="13" customFormat="1" ht="27" hidden="1" customHeight="1" x14ac:dyDescent="0.2">
      <c r="A15" s="71" t="s">
        <v>18</v>
      </c>
      <c r="B15" s="72"/>
      <c r="C15" s="72"/>
      <c r="D15" s="72"/>
      <c r="E15" s="72"/>
      <c r="F15" s="72"/>
      <c r="G15" s="72"/>
      <c r="H15" s="72"/>
      <c r="I15" s="73"/>
    </row>
    <row r="16" spans="1:9" ht="37.5" hidden="1" customHeight="1" x14ac:dyDescent="0.2">
      <c r="A16" s="75" t="s">
        <v>19</v>
      </c>
      <c r="B16" s="51" t="s">
        <v>20</v>
      </c>
      <c r="C16" s="23" t="s">
        <v>12</v>
      </c>
      <c r="D16" s="23" t="s">
        <v>26</v>
      </c>
      <c r="E16" s="18"/>
      <c r="F16" s="18"/>
      <c r="G16" s="18"/>
      <c r="H16" s="19"/>
      <c r="I16" s="31" t="s">
        <v>9</v>
      </c>
    </row>
    <row r="17" spans="1:9" ht="28.5" hidden="1" customHeight="1" x14ac:dyDescent="0.2">
      <c r="A17" s="75"/>
      <c r="B17" s="24" t="s">
        <v>21</v>
      </c>
      <c r="C17" s="23" t="s">
        <v>12</v>
      </c>
      <c r="D17" s="23" t="s">
        <v>26</v>
      </c>
      <c r="E17" s="49">
        <v>562.20000000000005</v>
      </c>
      <c r="F17" s="18"/>
      <c r="G17" s="18"/>
      <c r="H17" s="19"/>
      <c r="I17" s="31" t="s">
        <v>27</v>
      </c>
    </row>
    <row r="18" spans="1:9" ht="41.25" hidden="1" customHeight="1" x14ac:dyDescent="0.2">
      <c r="A18" s="75"/>
      <c r="B18" s="25" t="s">
        <v>25</v>
      </c>
      <c r="C18" s="26" t="s">
        <v>12</v>
      </c>
      <c r="D18" s="26" t="s">
        <v>26</v>
      </c>
      <c r="E18" s="18"/>
      <c r="F18" s="18"/>
      <c r="G18" s="18"/>
      <c r="H18" s="19"/>
      <c r="I18" s="34" t="s">
        <v>28</v>
      </c>
    </row>
    <row r="19" spans="1:9" ht="51.75" hidden="1" customHeight="1" x14ac:dyDescent="0.2">
      <c r="A19" s="75"/>
      <c r="B19" s="52" t="s">
        <v>23</v>
      </c>
      <c r="C19" s="26" t="s">
        <v>12</v>
      </c>
      <c r="D19" s="26" t="s">
        <v>26</v>
      </c>
      <c r="E19" s="9"/>
      <c r="F19" s="9"/>
      <c r="G19" s="9"/>
      <c r="H19" s="10"/>
      <c r="I19" s="34" t="s">
        <v>29</v>
      </c>
    </row>
    <row r="20" spans="1:9" ht="24.75" hidden="1" customHeight="1" x14ac:dyDescent="0.2">
      <c r="A20" s="75"/>
      <c r="B20" s="25" t="s">
        <v>24</v>
      </c>
      <c r="C20" s="26" t="s">
        <v>12</v>
      </c>
      <c r="D20" s="26" t="s">
        <v>26</v>
      </c>
      <c r="E20" s="9"/>
      <c r="F20" s="9"/>
      <c r="G20" s="9"/>
      <c r="H20" s="10"/>
      <c r="I20" s="34" t="s">
        <v>30</v>
      </c>
    </row>
    <row r="21" spans="1:9" ht="67.5" hidden="1" customHeight="1" x14ac:dyDescent="0.2">
      <c r="A21" s="75" t="s">
        <v>31</v>
      </c>
      <c r="B21" s="25" t="s">
        <v>32</v>
      </c>
      <c r="C21" s="26" t="s">
        <v>12</v>
      </c>
      <c r="D21" s="26" t="s">
        <v>26</v>
      </c>
      <c r="E21" s="45">
        <v>1383.8</v>
      </c>
      <c r="F21" s="9">
        <v>5086.6000000000004</v>
      </c>
      <c r="G21" s="9"/>
      <c r="H21" s="9"/>
      <c r="I21" s="34" t="s">
        <v>35</v>
      </c>
    </row>
    <row r="22" spans="1:9" ht="65.25" hidden="1" customHeight="1" x14ac:dyDescent="0.2">
      <c r="A22" s="75"/>
      <c r="B22" s="25" t="s">
        <v>33</v>
      </c>
      <c r="C22" s="26" t="s">
        <v>12</v>
      </c>
      <c r="D22" s="26" t="s">
        <v>26</v>
      </c>
      <c r="E22" s="49">
        <v>630.6</v>
      </c>
      <c r="F22" s="18"/>
      <c r="G22" s="18"/>
      <c r="H22" s="18"/>
      <c r="I22" s="34" t="s">
        <v>36</v>
      </c>
    </row>
    <row r="23" spans="1:9" ht="42" hidden="1" customHeight="1" x14ac:dyDescent="0.2">
      <c r="A23" s="75"/>
      <c r="B23" s="25" t="s">
        <v>34</v>
      </c>
      <c r="C23" s="26" t="s">
        <v>12</v>
      </c>
      <c r="D23" s="26" t="s">
        <v>26</v>
      </c>
      <c r="E23" s="9"/>
      <c r="F23" s="9"/>
      <c r="G23" s="9"/>
      <c r="H23" s="9"/>
      <c r="I23" s="34" t="s">
        <v>37</v>
      </c>
    </row>
    <row r="24" spans="1:9" ht="28.5" hidden="1" customHeight="1" x14ac:dyDescent="0.2">
      <c r="A24" s="86" t="s">
        <v>59</v>
      </c>
      <c r="B24" s="87"/>
      <c r="C24" s="87"/>
      <c r="D24" s="88"/>
      <c r="E24" s="18">
        <f>E17+E21+E22</f>
        <v>2576.6</v>
      </c>
      <c r="F24" s="20">
        <f t="shared" ref="F24:H24" si="1">SUM(F16:F23)</f>
        <v>5086.6000000000004</v>
      </c>
      <c r="G24" s="20">
        <f t="shared" si="1"/>
        <v>0</v>
      </c>
      <c r="H24" s="20">
        <f t="shared" si="1"/>
        <v>0</v>
      </c>
      <c r="I24" s="34"/>
    </row>
    <row r="25" spans="1:9" ht="23.25" hidden="1" customHeight="1" x14ac:dyDescent="0.2">
      <c r="A25" s="76" t="s">
        <v>39</v>
      </c>
      <c r="B25" s="76"/>
      <c r="C25" s="76"/>
      <c r="D25" s="76"/>
      <c r="E25" s="76"/>
      <c r="F25" s="76"/>
      <c r="G25" s="76"/>
      <c r="H25" s="76"/>
      <c r="I25" s="76"/>
    </row>
    <row r="26" spans="1:9" ht="34.5" hidden="1" customHeight="1" x14ac:dyDescent="0.2">
      <c r="A26" s="62" t="s">
        <v>40</v>
      </c>
      <c r="B26" s="30" t="s">
        <v>41</v>
      </c>
      <c r="C26" s="23" t="s">
        <v>12</v>
      </c>
      <c r="D26" s="23" t="s">
        <v>26</v>
      </c>
      <c r="E26" s="35"/>
      <c r="F26" s="35"/>
      <c r="G26" s="35"/>
      <c r="H26" s="36"/>
      <c r="I26" s="33" t="s">
        <v>78</v>
      </c>
    </row>
    <row r="27" spans="1:9" ht="42.75" hidden="1" customHeight="1" x14ac:dyDescent="0.2">
      <c r="A27" s="63"/>
      <c r="B27" s="25" t="s">
        <v>10</v>
      </c>
      <c r="C27" s="26" t="s">
        <v>12</v>
      </c>
      <c r="D27" s="26" t="s">
        <v>26</v>
      </c>
      <c r="E27" s="18"/>
      <c r="F27" s="18"/>
      <c r="G27" s="18"/>
      <c r="H27" s="19"/>
      <c r="I27" s="33" t="s">
        <v>78</v>
      </c>
    </row>
    <row r="28" spans="1:9" ht="34.5" hidden="1" customHeight="1" x14ac:dyDescent="0.2">
      <c r="A28" s="63"/>
      <c r="B28" s="25" t="s">
        <v>11</v>
      </c>
      <c r="C28" s="26" t="s">
        <v>12</v>
      </c>
      <c r="D28" s="26" t="s">
        <v>26</v>
      </c>
      <c r="E28" s="46">
        <v>5591.5230000000001</v>
      </c>
      <c r="F28" s="46">
        <f>E28*1.3</f>
        <v>7268.9799000000003</v>
      </c>
      <c r="G28" s="46">
        <f t="shared" ref="G28:H28" si="2">F28*1.3</f>
        <v>9449.6738700000005</v>
      </c>
      <c r="H28" s="46">
        <f t="shared" si="2"/>
        <v>12284.576031000001</v>
      </c>
      <c r="I28" s="33" t="s">
        <v>78</v>
      </c>
    </row>
    <row r="29" spans="1:9" ht="39" hidden="1" customHeight="1" x14ac:dyDescent="0.2">
      <c r="A29" s="63"/>
      <c r="B29" s="25" t="s">
        <v>42</v>
      </c>
      <c r="C29" s="26" t="s">
        <v>12</v>
      </c>
      <c r="D29" s="26" t="s">
        <v>26</v>
      </c>
      <c r="E29" s="9"/>
      <c r="F29" s="9"/>
      <c r="G29" s="9"/>
      <c r="H29" s="10"/>
      <c r="I29" s="34" t="s">
        <v>79</v>
      </c>
    </row>
    <row r="30" spans="1:9" ht="26.25" hidden="1" customHeight="1" x14ac:dyDescent="0.2">
      <c r="A30" s="63"/>
      <c r="B30" s="25" t="s">
        <v>60</v>
      </c>
      <c r="C30" s="26" t="s">
        <v>12</v>
      </c>
      <c r="D30" s="26" t="s">
        <v>26</v>
      </c>
      <c r="E30" s="46"/>
      <c r="F30" s="46"/>
      <c r="G30" s="46"/>
      <c r="H30" s="46"/>
      <c r="I30" s="34" t="s">
        <v>79</v>
      </c>
    </row>
    <row r="31" spans="1:9" ht="54" hidden="1" customHeight="1" x14ac:dyDescent="0.2">
      <c r="A31" s="63"/>
      <c r="B31" s="30" t="s">
        <v>96</v>
      </c>
      <c r="C31" s="26" t="s">
        <v>12</v>
      </c>
      <c r="D31" s="26" t="s">
        <v>26</v>
      </c>
      <c r="E31" s="35"/>
      <c r="F31" s="35"/>
      <c r="G31" s="35"/>
      <c r="H31" s="10"/>
      <c r="I31" s="34" t="s">
        <v>97</v>
      </c>
    </row>
    <row r="32" spans="1:9" ht="30" hidden="1" customHeight="1" x14ac:dyDescent="0.2">
      <c r="A32" s="63"/>
      <c r="B32" s="25" t="s">
        <v>95</v>
      </c>
      <c r="C32" s="26" t="s">
        <v>12</v>
      </c>
      <c r="D32" s="26" t="s">
        <v>26</v>
      </c>
      <c r="E32" s="46">
        <f>('[1]свод план'!$C$41+'[1]свод план'!$C$43+'[1]свод план'!$C$44+'[1]свод план'!$C$45+'[1]свод план'!$C$46+'[1]свод план'!$C$47+'[1]свод план'!$C$49+'[1]свод план'!$C$50+'[1]свод план'!$C$51)/1000</f>
        <v>4695.2129999999997</v>
      </c>
      <c r="F32" s="46">
        <f>E32*1.3</f>
        <v>6103.7768999999998</v>
      </c>
      <c r="G32" s="46">
        <f>F32*1.3</f>
        <v>7934.9099699999997</v>
      </c>
      <c r="H32" s="46">
        <f>G32*1.3</f>
        <v>10315.382960999999</v>
      </c>
      <c r="I32" s="34" t="s">
        <v>80</v>
      </c>
    </row>
    <row r="33" spans="1:9" ht="41.25" hidden="1" customHeight="1" x14ac:dyDescent="0.2">
      <c r="A33" s="63"/>
      <c r="B33" s="29" t="s">
        <v>98</v>
      </c>
      <c r="C33" s="23" t="s">
        <v>12</v>
      </c>
      <c r="D33" s="23" t="s">
        <v>26</v>
      </c>
      <c r="E33" s="47">
        <v>308.45</v>
      </c>
      <c r="F33" s="47">
        <f>E33*1.3</f>
        <v>400.98500000000001</v>
      </c>
      <c r="G33" s="47">
        <f t="shared" ref="G33:H34" si="3">F33*1.3</f>
        <v>521.28050000000007</v>
      </c>
      <c r="H33" s="47">
        <f t="shared" si="3"/>
        <v>677.66465000000017</v>
      </c>
      <c r="I33" s="32" t="s">
        <v>69</v>
      </c>
    </row>
    <row r="34" spans="1:9" ht="89.25" hidden="1" customHeight="1" x14ac:dyDescent="0.2">
      <c r="A34" s="74"/>
      <c r="B34" s="25" t="s">
        <v>61</v>
      </c>
      <c r="C34" s="26" t="s">
        <v>12</v>
      </c>
      <c r="D34" s="26" t="s">
        <v>26</v>
      </c>
      <c r="E34" s="46">
        <f>'[1]свод план'!$C$42/1000</f>
        <v>199.04499999999999</v>
      </c>
      <c r="F34" s="46">
        <f>E34*1.3</f>
        <v>258.75849999999997</v>
      </c>
      <c r="G34" s="46">
        <f t="shared" si="3"/>
        <v>336.38604999999995</v>
      </c>
      <c r="H34" s="46">
        <f t="shared" si="3"/>
        <v>437.30186499999996</v>
      </c>
      <c r="I34" s="34" t="s">
        <v>81</v>
      </c>
    </row>
    <row r="35" spans="1:9" ht="63" hidden="1" customHeight="1" x14ac:dyDescent="0.2">
      <c r="A35" s="62" t="s">
        <v>43</v>
      </c>
      <c r="B35" s="30" t="s">
        <v>44</v>
      </c>
      <c r="C35" s="26" t="s">
        <v>12</v>
      </c>
      <c r="D35" s="26" t="s">
        <v>26</v>
      </c>
      <c r="E35" s="47">
        <v>1143.567</v>
      </c>
      <c r="F35" s="47">
        <v>1732.9770000000001</v>
      </c>
      <c r="G35" s="47">
        <v>0</v>
      </c>
      <c r="H35" s="47">
        <v>0</v>
      </c>
      <c r="I35" s="33" t="s">
        <v>73</v>
      </c>
    </row>
    <row r="36" spans="1:9" ht="66" hidden="1" customHeight="1" x14ac:dyDescent="0.2">
      <c r="A36" s="63"/>
      <c r="B36" s="30" t="s">
        <v>88</v>
      </c>
      <c r="C36" s="26" t="s">
        <v>12</v>
      </c>
      <c r="D36" s="26" t="s">
        <v>26</v>
      </c>
      <c r="E36" s="47">
        <f>('[1]свод план'!$C$20+'[1]свод план'!$C$22+'[1]свод план'!$C$23+'[1]свод план'!$C$24+'[1]свод план'!$C$26+'[1]свод план'!$C$27)/1000</f>
        <v>2065.152</v>
      </c>
      <c r="F36" s="47">
        <f>E36*1.3</f>
        <v>2684.6976</v>
      </c>
      <c r="G36" s="47">
        <f t="shared" ref="G36:H37" si="4">F36*1.3</f>
        <v>3490.1068800000003</v>
      </c>
      <c r="H36" s="47">
        <f t="shared" si="4"/>
        <v>4537.1389440000003</v>
      </c>
      <c r="I36" s="33" t="s">
        <v>74</v>
      </c>
    </row>
    <row r="37" spans="1:9" ht="27.75" hidden="1" customHeight="1" x14ac:dyDescent="0.2">
      <c r="A37" s="74"/>
      <c r="B37" s="30" t="s">
        <v>45</v>
      </c>
      <c r="C37" s="26" t="s">
        <v>12</v>
      </c>
      <c r="D37" s="26" t="s">
        <v>26</v>
      </c>
      <c r="E37" s="47">
        <f>('[1]свод план'!$C$21+'[1]свод план'!$C$30)/1000</f>
        <v>2616.4319999999998</v>
      </c>
      <c r="F37" s="47">
        <v>3401.4</v>
      </c>
      <c r="G37" s="47">
        <f t="shared" si="4"/>
        <v>4421.8200000000006</v>
      </c>
      <c r="H37" s="47">
        <f t="shared" si="4"/>
        <v>5748.3660000000009</v>
      </c>
      <c r="I37" s="33" t="s">
        <v>90</v>
      </c>
    </row>
    <row r="38" spans="1:9" ht="54.75" hidden="1" customHeight="1" x14ac:dyDescent="0.2">
      <c r="A38" s="62" t="s">
        <v>46</v>
      </c>
      <c r="B38" s="53" t="s">
        <v>93</v>
      </c>
      <c r="C38" s="26" t="s">
        <v>12</v>
      </c>
      <c r="D38" s="26" t="s">
        <v>26</v>
      </c>
      <c r="E38" s="35"/>
      <c r="F38" s="35"/>
      <c r="G38" s="35"/>
      <c r="H38" s="36"/>
      <c r="I38" s="33" t="s">
        <v>71</v>
      </c>
    </row>
    <row r="39" spans="1:9" ht="53.25" hidden="1" customHeight="1" x14ac:dyDescent="0.2">
      <c r="A39" s="63"/>
      <c r="B39" s="53" t="s">
        <v>50</v>
      </c>
      <c r="C39" s="26" t="s">
        <v>12</v>
      </c>
      <c r="D39" s="26" t="s">
        <v>26</v>
      </c>
      <c r="E39" s="47">
        <f>('[1]свод план'!$C$57+'[1]свод план'!$C$58)/1000</f>
        <v>22.908000000000001</v>
      </c>
      <c r="F39" s="47">
        <f t="shared" ref="F39:F44" si="5">E39*1.3</f>
        <v>29.780400000000004</v>
      </c>
      <c r="G39" s="47">
        <f t="shared" ref="G39:H44" si="6">F39*1.3</f>
        <v>38.714520000000007</v>
      </c>
      <c r="H39" s="47">
        <f t="shared" si="6"/>
        <v>50.328876000000008</v>
      </c>
      <c r="I39" s="33" t="s">
        <v>72</v>
      </c>
    </row>
    <row r="40" spans="1:9" ht="30" hidden="1" customHeight="1" x14ac:dyDescent="0.2">
      <c r="A40" s="63"/>
      <c r="B40" s="30" t="s">
        <v>47</v>
      </c>
      <c r="C40" s="26" t="s">
        <v>12</v>
      </c>
      <c r="D40" s="26" t="s">
        <v>26</v>
      </c>
      <c r="E40" s="47">
        <f>('[1]свод план'!$C$5+'[1]свод план'!$C$6+'[1]свод план'!$C$7+'[1]свод план'!$C$8+'[1]свод план'!$C$10+'[1]свод план'!$C$11+'[1]свод план'!$C$13)/1000</f>
        <v>3408.5929999999998</v>
      </c>
      <c r="F40" s="47">
        <f t="shared" si="5"/>
        <v>4431.1709000000001</v>
      </c>
      <c r="G40" s="47">
        <f t="shared" si="6"/>
        <v>5760.5221700000002</v>
      </c>
      <c r="H40" s="47">
        <f t="shared" si="6"/>
        <v>7488.6788210000004</v>
      </c>
      <c r="I40" s="55" t="s">
        <v>70</v>
      </c>
    </row>
    <row r="41" spans="1:9" ht="30" hidden="1" customHeight="1" x14ac:dyDescent="0.2">
      <c r="A41" s="63"/>
      <c r="B41" s="30" t="s">
        <v>48</v>
      </c>
      <c r="C41" s="26" t="s">
        <v>12</v>
      </c>
      <c r="D41" s="26" t="s">
        <v>26</v>
      </c>
      <c r="E41" s="47">
        <f>'[1]свод план'!$C$14/1000</f>
        <v>3143.7660000000001</v>
      </c>
      <c r="F41" s="47">
        <f t="shared" si="5"/>
        <v>4086.8958000000002</v>
      </c>
      <c r="G41" s="47">
        <f t="shared" si="6"/>
        <v>5312.9645400000009</v>
      </c>
      <c r="H41" s="47">
        <f t="shared" si="6"/>
        <v>6906.8539020000017</v>
      </c>
      <c r="I41" s="34" t="s">
        <v>70</v>
      </c>
    </row>
    <row r="42" spans="1:9" ht="30" hidden="1" customHeight="1" x14ac:dyDescent="0.2">
      <c r="A42" s="63"/>
      <c r="B42" s="30" t="s">
        <v>49</v>
      </c>
      <c r="C42" s="26" t="s">
        <v>12</v>
      </c>
      <c r="D42" s="26" t="s">
        <v>26</v>
      </c>
      <c r="E42" s="47">
        <f>('[1]свод план'!$C$29+'[1]свод план'!$C$31+'[1]свод план'!$C$32+'[1]свод план'!$C$33+'[1]свод план'!$C$34+'[1]свод план'!$C$35+'[1]свод план'!$C$36+'[1]свод план'!$C$37+'[1]свод план'!$C$38+'[1]свод план'!$C$39)/1000</f>
        <v>1347.81</v>
      </c>
      <c r="F42" s="47">
        <f t="shared" si="5"/>
        <v>1752.153</v>
      </c>
      <c r="G42" s="47">
        <f t="shared" si="6"/>
        <v>2277.7989000000002</v>
      </c>
      <c r="H42" s="47">
        <f t="shared" si="6"/>
        <v>2961.1385700000005</v>
      </c>
      <c r="I42" s="34" t="s">
        <v>70</v>
      </c>
    </row>
    <row r="43" spans="1:9" ht="30" hidden="1" customHeight="1" x14ac:dyDescent="0.2">
      <c r="A43" s="63"/>
      <c r="B43" s="30" t="s">
        <v>51</v>
      </c>
      <c r="C43" s="26" t="s">
        <v>12</v>
      </c>
      <c r="D43" s="26" t="s">
        <v>26</v>
      </c>
      <c r="E43" s="47">
        <f>'[1]свод план'!$C$12/1000</f>
        <v>483</v>
      </c>
      <c r="F43" s="47">
        <f t="shared" si="5"/>
        <v>627.9</v>
      </c>
      <c r="G43" s="47">
        <f t="shared" si="6"/>
        <v>816.27</v>
      </c>
      <c r="H43" s="47">
        <f t="shared" si="6"/>
        <v>1061.1510000000001</v>
      </c>
      <c r="I43" s="34" t="s">
        <v>70</v>
      </c>
    </row>
    <row r="44" spans="1:9" ht="30" hidden="1" customHeight="1" x14ac:dyDescent="0.2">
      <c r="A44" s="63"/>
      <c r="B44" s="30" t="s">
        <v>52</v>
      </c>
      <c r="C44" s="26" t="s">
        <v>12</v>
      </c>
      <c r="D44" s="26" t="s">
        <v>26</v>
      </c>
      <c r="E44" s="47">
        <f>'[1]свод план'!$C$52/1000</f>
        <v>181.10499999999999</v>
      </c>
      <c r="F44" s="47">
        <f t="shared" si="5"/>
        <v>235.4365</v>
      </c>
      <c r="G44" s="47">
        <f t="shared" si="6"/>
        <v>306.06745000000001</v>
      </c>
      <c r="H44" s="47">
        <f t="shared" si="6"/>
        <v>397.88768500000003</v>
      </c>
      <c r="I44" s="34" t="s">
        <v>70</v>
      </c>
    </row>
    <row r="45" spans="1:9" ht="55.5" hidden="1" customHeight="1" x14ac:dyDescent="0.2">
      <c r="A45" s="63"/>
      <c r="B45" s="30" t="s">
        <v>55</v>
      </c>
      <c r="C45" s="26" t="s">
        <v>12</v>
      </c>
      <c r="D45" s="26" t="s">
        <v>26</v>
      </c>
      <c r="E45" s="35"/>
      <c r="F45" s="35"/>
      <c r="G45" s="35"/>
      <c r="H45" s="36"/>
      <c r="I45" s="33" t="s">
        <v>69</v>
      </c>
    </row>
    <row r="46" spans="1:9" ht="66" hidden="1" customHeight="1" x14ac:dyDescent="0.2">
      <c r="A46" s="64"/>
      <c r="B46" s="30" t="s">
        <v>75</v>
      </c>
      <c r="C46" s="26" t="s">
        <v>12</v>
      </c>
      <c r="D46" s="26" t="s">
        <v>26</v>
      </c>
      <c r="E46" s="47">
        <f>('[1]свод план'!$C$59+'[1]свод план'!$C$60)/1000</f>
        <v>127.35</v>
      </c>
      <c r="F46" s="47">
        <v>63.7</v>
      </c>
      <c r="G46" s="47">
        <v>203.8</v>
      </c>
      <c r="H46" s="47">
        <v>101.9</v>
      </c>
      <c r="I46" s="33" t="s">
        <v>76</v>
      </c>
    </row>
    <row r="47" spans="1:9" ht="65.25" hidden="1" customHeight="1" x14ac:dyDescent="0.2">
      <c r="A47" s="28" t="s">
        <v>53</v>
      </c>
      <c r="B47" s="30" t="s">
        <v>54</v>
      </c>
      <c r="C47" s="26" t="s">
        <v>12</v>
      </c>
      <c r="D47" s="26" t="s">
        <v>26</v>
      </c>
      <c r="E47" s="35"/>
      <c r="F47" s="35"/>
      <c r="G47" s="35"/>
      <c r="H47" s="36"/>
      <c r="I47" s="33" t="s">
        <v>63</v>
      </c>
    </row>
    <row r="48" spans="1:9" ht="103.5" hidden="1" customHeight="1" x14ac:dyDescent="0.2">
      <c r="A48" s="28" t="s">
        <v>56</v>
      </c>
      <c r="B48" s="30" t="s">
        <v>91</v>
      </c>
      <c r="C48" s="26" t="s">
        <v>57</v>
      </c>
      <c r="D48" s="26" t="s">
        <v>26</v>
      </c>
      <c r="E48" s="48">
        <v>165</v>
      </c>
      <c r="F48" s="35"/>
      <c r="G48" s="35"/>
      <c r="H48" s="36"/>
      <c r="I48" s="34" t="s">
        <v>62</v>
      </c>
    </row>
    <row r="49" spans="1:9" ht="49.5" hidden="1" customHeight="1" x14ac:dyDescent="0.2">
      <c r="A49" s="22" t="s">
        <v>64</v>
      </c>
      <c r="B49" s="25" t="s">
        <v>65</v>
      </c>
      <c r="C49" s="26" t="s">
        <v>12</v>
      </c>
      <c r="D49" s="26" t="s">
        <v>26</v>
      </c>
      <c r="E49" s="9">
        <v>706.8</v>
      </c>
      <c r="F49" s="9"/>
      <c r="G49" s="9"/>
      <c r="H49" s="9"/>
      <c r="I49" s="34" t="s">
        <v>66</v>
      </c>
    </row>
    <row r="50" spans="1:9" ht="98.25" hidden="1" customHeight="1" x14ac:dyDescent="0.2">
      <c r="A50" s="22" t="s">
        <v>83</v>
      </c>
      <c r="B50" s="68" t="s">
        <v>101</v>
      </c>
      <c r="C50" s="69"/>
      <c r="D50" s="69"/>
      <c r="E50" s="69"/>
      <c r="F50" s="69"/>
      <c r="G50" s="69"/>
      <c r="H50" s="70"/>
      <c r="I50" s="34" t="s">
        <v>82</v>
      </c>
    </row>
    <row r="51" spans="1:9" ht="64.5" hidden="1" customHeight="1" x14ac:dyDescent="0.2">
      <c r="A51" s="22" t="s">
        <v>84</v>
      </c>
      <c r="B51" s="25" t="s">
        <v>85</v>
      </c>
      <c r="C51" s="26" t="s">
        <v>12</v>
      </c>
      <c r="D51" s="26" t="s">
        <v>26</v>
      </c>
      <c r="E51" s="9"/>
      <c r="F51" s="9"/>
      <c r="G51" s="9"/>
      <c r="H51" s="9"/>
      <c r="I51" s="34" t="s">
        <v>77</v>
      </c>
    </row>
    <row r="52" spans="1:9" ht="54" hidden="1" customHeight="1" x14ac:dyDescent="0.2">
      <c r="A52" s="22" t="s">
        <v>86</v>
      </c>
      <c r="B52" s="25" t="s">
        <v>87</v>
      </c>
      <c r="C52" s="26" t="s">
        <v>67</v>
      </c>
      <c r="D52" s="26" t="s">
        <v>26</v>
      </c>
      <c r="E52" s="9"/>
      <c r="F52" s="9"/>
      <c r="G52" s="9"/>
      <c r="H52" s="9"/>
      <c r="I52" s="34" t="s">
        <v>68</v>
      </c>
    </row>
    <row r="53" spans="1:9" ht="38.25" hidden="1" customHeight="1" x14ac:dyDescent="0.2">
      <c r="A53" s="40"/>
      <c r="B53" s="42" t="s">
        <v>59</v>
      </c>
      <c r="C53" s="43"/>
      <c r="D53" s="43"/>
      <c r="E53" s="44">
        <f>SUM(E26:E52)</f>
        <v>26205.714</v>
      </c>
      <c r="F53" s="44">
        <f t="shared" ref="F53:H53" si="7">SUM(F26:F52)</f>
        <v>33078.611500000006</v>
      </c>
      <c r="G53" s="44">
        <f t="shared" si="7"/>
        <v>40870.31485000001</v>
      </c>
      <c r="H53" s="44">
        <f t="shared" si="7"/>
        <v>52968.369305000007</v>
      </c>
      <c r="I53" s="41"/>
    </row>
    <row r="54" spans="1:9" ht="22.5" customHeight="1" x14ac:dyDescent="0.25">
      <c r="A54" s="65" t="s">
        <v>103</v>
      </c>
      <c r="B54" s="66"/>
      <c r="C54" s="66"/>
      <c r="D54" s="66"/>
      <c r="E54" s="66"/>
      <c r="F54" s="66"/>
      <c r="G54" s="66"/>
      <c r="H54" s="66"/>
      <c r="I54" s="67"/>
    </row>
    <row r="55" spans="1:9" ht="144" customHeight="1" x14ac:dyDescent="0.2">
      <c r="A55" s="22" t="s">
        <v>31</v>
      </c>
      <c r="B55" s="59" t="s">
        <v>105</v>
      </c>
      <c r="C55" s="26" t="s">
        <v>102</v>
      </c>
      <c r="D55" s="26" t="s">
        <v>26</v>
      </c>
      <c r="E55" s="9"/>
      <c r="F55" s="57"/>
      <c r="G55" s="57">
        <v>261</v>
      </c>
      <c r="H55" s="9"/>
      <c r="I55" s="58" t="s">
        <v>106</v>
      </c>
    </row>
    <row r="56" spans="1:9" ht="30.75" customHeight="1" x14ac:dyDescent="0.2">
      <c r="A56" s="4"/>
      <c r="B56" s="4"/>
      <c r="C56" s="4"/>
      <c r="D56" s="4"/>
      <c r="E56" s="3"/>
      <c r="F56" s="3"/>
      <c r="G56" s="3"/>
      <c r="H56" s="3"/>
      <c r="I56" s="8"/>
    </row>
    <row r="57" spans="1:9" ht="15.6" customHeight="1" x14ac:dyDescent="0.2">
      <c r="A57" s="77" t="s">
        <v>104</v>
      </c>
      <c r="B57" s="77"/>
      <c r="C57" s="77"/>
      <c r="D57" s="77"/>
      <c r="E57" s="77"/>
      <c r="F57" s="77"/>
      <c r="G57" s="77"/>
      <c r="H57" s="77"/>
      <c r="I57" s="77"/>
    </row>
    <row r="58" spans="1:9" ht="18.75" x14ac:dyDescent="0.3">
      <c r="A58" s="5"/>
      <c r="B58" s="5"/>
      <c r="C58" s="6"/>
      <c r="D58" s="5"/>
      <c r="E58" s="7"/>
      <c r="F58" s="11"/>
      <c r="G58" s="7"/>
      <c r="H58" s="7"/>
      <c r="I58" s="7"/>
    </row>
    <row r="62" spans="1:9" x14ac:dyDescent="0.2">
      <c r="I62" s="34"/>
    </row>
    <row r="65" spans="5:7" x14ac:dyDescent="0.2">
      <c r="E65" s="12"/>
    </row>
    <row r="66" spans="5:7" x14ac:dyDescent="0.2">
      <c r="E66" s="12"/>
    </row>
    <row r="67" spans="5:7" x14ac:dyDescent="0.2">
      <c r="E67" s="12"/>
      <c r="G67" s="12"/>
    </row>
    <row r="68" spans="5:7" x14ac:dyDescent="0.2">
      <c r="E68" s="12"/>
    </row>
  </sheetData>
  <mergeCells count="26">
    <mergeCell ref="A57:I57"/>
    <mergeCell ref="A2:I2"/>
    <mergeCell ref="A3:I3"/>
    <mergeCell ref="A6:A7"/>
    <mergeCell ref="B6:B7"/>
    <mergeCell ref="I9:I11"/>
    <mergeCell ref="C6:C7"/>
    <mergeCell ref="A9:A11"/>
    <mergeCell ref="D6:D7"/>
    <mergeCell ref="I6:I7"/>
    <mergeCell ref="A4:I4"/>
    <mergeCell ref="A5:I5"/>
    <mergeCell ref="A8:I8"/>
    <mergeCell ref="E6:H6"/>
    <mergeCell ref="A14:D14"/>
    <mergeCell ref="A24:D24"/>
    <mergeCell ref="A12:A13"/>
    <mergeCell ref="A38:A46"/>
    <mergeCell ref="A54:I54"/>
    <mergeCell ref="B50:H50"/>
    <mergeCell ref="A15:I15"/>
    <mergeCell ref="A35:A37"/>
    <mergeCell ref="A16:A20"/>
    <mergeCell ref="A21:A23"/>
    <mergeCell ref="A25:I25"/>
    <mergeCell ref="A26:A34"/>
  </mergeCells>
  <phoneticPr fontId="0" type="noConversion"/>
  <pageMargins left="0.47244094488188981" right="3.937007874015748E-2" top="0.51181102362204722" bottom="0" header="0.51181102362204722" footer="0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дод2</vt:lpstr>
      <vt:lpstr>дод2!Область_друку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Полікарпова Ольга</cp:lastModifiedBy>
  <cp:lastPrinted>2025-02-27T08:22:03Z</cp:lastPrinted>
  <dcterms:created xsi:type="dcterms:W3CDTF">1996-10-08T23:32:33Z</dcterms:created>
  <dcterms:modified xsi:type="dcterms:W3CDTF">2025-02-27T08:22:45Z</dcterms:modified>
</cp:coreProperties>
</file>