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D:\Рабочий стіл\Проекти 22\22 сесія 03.03.2023\06 зміни бюджет 2023 рік\"/>
    </mc:Choice>
  </mc:AlternateContent>
  <xr:revisionPtr revIDLastSave="0" documentId="13_ncr:1_{F0DB6C9C-1434-4B5A-A755-494BF02C1D5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ОР" sheetId="11" r:id="rId1"/>
  </sheets>
  <definedNames>
    <definedName name="Excel_BuiltIn_Print_Titles" localSheetId="0">ОР!$8:$8</definedName>
    <definedName name="Z_96E2A35E_4A48_419F_9E38_8CEFA5D27C66_.wvu.PrintArea" localSheetId="0">ОР!$A$2:$J$146</definedName>
    <definedName name="Z_96E2A35E_4A48_419F_9E38_8CEFA5D27C66_.wvu.PrintTitles" localSheetId="0">ОР!$8:$8</definedName>
    <definedName name="Z_96E2A35E_4A48_419F_9E38_8CEFA5D27C66_.wvu.Rows" localSheetId="0">ОР!#REF!</definedName>
    <definedName name="Z_ABBD498D_3D2F_4E62_985A_EF1DC4D9DC47_.wvu.PrintArea" localSheetId="0">ОР!$A$2:$J$146</definedName>
    <definedName name="Z_ABBD498D_3D2F_4E62_985A_EF1DC4D9DC47_.wvu.PrintTitles" localSheetId="0">ОР!$8:$8</definedName>
    <definedName name="Z_ABBD498D_3D2F_4E62_985A_EF1DC4D9DC47_.wvu.Rows" localSheetId="0">ОР!#REF!</definedName>
    <definedName name="Z_E02D48B6_D0D9_4E6E_B70D_8E13580A6528_.wvu.PrintArea" localSheetId="0">ОР!$A$2:$J$146</definedName>
    <definedName name="Z_E02D48B6_D0D9_4E6E_B70D_8E13580A6528_.wvu.PrintTitles" localSheetId="0">ОР!$8:$8</definedName>
    <definedName name="Z_E02D48B6_D0D9_4E6E_B70D_8E13580A6528_.wvu.Rows" localSheetId="0">ОР!#REF!</definedName>
    <definedName name="_xlnm.Print_Titles" localSheetId="0">ОР!$7:$8</definedName>
    <definedName name="_xlnm.Print_Area" localSheetId="0">ОР!$A$1:$J$272</definedName>
  </definedNames>
  <calcPr calcId="191029"/>
</workbook>
</file>

<file path=xl/calcChain.xml><?xml version="1.0" encoding="utf-8"?>
<calcChain xmlns="http://schemas.openxmlformats.org/spreadsheetml/2006/main">
  <c r="I152" i="11" l="1"/>
  <c r="J152" i="11"/>
  <c r="H152" i="11"/>
  <c r="H43" i="11" l="1"/>
  <c r="I43" i="11"/>
  <c r="J43" i="11"/>
  <c r="G43" i="11"/>
  <c r="H131" i="11"/>
  <c r="H111" i="11" l="1"/>
  <c r="H84" i="11"/>
  <c r="H16" i="11" l="1"/>
  <c r="H13" i="11"/>
  <c r="H12" i="11" l="1"/>
  <c r="H11" i="11" s="1"/>
  <c r="H34" i="11"/>
  <c r="H39" i="11"/>
  <c r="H38" i="11" l="1"/>
  <c r="I38" i="11"/>
  <c r="J38" i="11"/>
  <c r="G268" i="11"/>
  <c r="H142" i="11" l="1"/>
  <c r="H102" i="11"/>
  <c r="H60" i="11" l="1"/>
  <c r="G267" i="11" l="1"/>
  <c r="J266" i="11"/>
  <c r="J265" i="11" s="1"/>
  <c r="J263" i="11" s="1"/>
  <c r="I266" i="11"/>
  <c r="I265" i="11" s="1"/>
  <c r="I263" i="11" s="1"/>
  <c r="H266" i="11"/>
  <c r="H265" i="11" s="1"/>
  <c r="G264" i="11"/>
  <c r="G266" i="11" l="1"/>
  <c r="G265" i="11"/>
  <c r="H263" i="11"/>
  <c r="G263" i="11" s="1"/>
  <c r="J37" i="11" l="1"/>
  <c r="I36" i="11" l="1"/>
  <c r="H248" i="11" l="1"/>
  <c r="H247" i="11" s="1"/>
  <c r="G249" i="11"/>
  <c r="G248" i="11" s="1"/>
  <c r="G247" i="11" s="1"/>
  <c r="I256" i="11" l="1"/>
  <c r="I255" i="11" s="1"/>
  <c r="I254" i="11" s="1"/>
  <c r="J256" i="11"/>
  <c r="J255" i="11" s="1"/>
  <c r="J254" i="11" s="1"/>
  <c r="H256" i="11"/>
  <c r="H255" i="11" s="1"/>
  <c r="G258" i="11"/>
  <c r="H23" i="11" l="1"/>
  <c r="H22" i="11" s="1"/>
  <c r="G22" i="11" s="1"/>
  <c r="G24" i="11"/>
  <c r="G112" i="11"/>
  <c r="J114" i="11"/>
  <c r="I114" i="11"/>
  <c r="G23" i="11" l="1"/>
  <c r="G262" i="11"/>
  <c r="G45" i="11" l="1"/>
  <c r="H260" i="11" l="1"/>
  <c r="H259" i="11" s="1"/>
  <c r="G259" i="11" l="1"/>
  <c r="H254" i="11"/>
  <c r="G261" i="11"/>
  <c r="G260" i="11"/>
  <c r="G257" i="11" l="1"/>
  <c r="G253" i="11"/>
  <c r="G254" i="11" l="1"/>
  <c r="G256" i="11"/>
  <c r="G255" i="11"/>
  <c r="H252" i="11" l="1"/>
  <c r="G252" i="11" s="1"/>
  <c r="H251" i="11" l="1"/>
  <c r="G251" i="11" s="1"/>
  <c r="H250" i="11" l="1"/>
  <c r="G250" i="11" s="1"/>
  <c r="J77" i="11"/>
  <c r="I77" i="11"/>
  <c r="G79" i="11"/>
  <c r="G78" i="11" l="1"/>
  <c r="H42" i="11"/>
  <c r="H41" i="11" s="1"/>
  <c r="H104" i="11" l="1"/>
  <c r="I104" i="11" l="1"/>
  <c r="I37" i="11" l="1"/>
  <c r="H212" i="11"/>
  <c r="G212" i="11" s="1"/>
  <c r="G211" i="11" s="1"/>
  <c r="G213" i="11"/>
  <c r="H211" i="11" l="1"/>
  <c r="H197" i="11"/>
  <c r="H205" i="11" l="1"/>
  <c r="G207" i="11"/>
  <c r="H201" i="11"/>
  <c r="H200" i="11" s="1"/>
  <c r="G203" i="11"/>
  <c r="H209" i="11" l="1"/>
  <c r="H208" i="11" s="1"/>
  <c r="G210" i="11"/>
  <c r="G209" i="11" l="1"/>
  <c r="G208" i="11" s="1"/>
  <c r="G199" i="11" l="1"/>
  <c r="G202" i="11" l="1"/>
  <c r="J201" i="11"/>
  <c r="J200" i="11" s="1"/>
  <c r="I201" i="11" l="1"/>
  <c r="I200" i="11" s="1"/>
  <c r="G102" i="11" l="1"/>
  <c r="H101" i="11"/>
  <c r="J101" i="11"/>
  <c r="J100" i="11" s="1"/>
  <c r="I101" i="11" l="1"/>
  <c r="I100" i="11" s="1"/>
  <c r="H100" i="11"/>
  <c r="G101" i="11"/>
  <c r="G100" i="11" l="1"/>
  <c r="I192" i="11" l="1"/>
  <c r="J192" i="11"/>
  <c r="H193" i="11"/>
  <c r="H192" i="11" s="1"/>
  <c r="G192" i="11" s="1"/>
  <c r="G194" i="11"/>
  <c r="G193" i="11" l="1"/>
  <c r="J95" i="11" l="1"/>
  <c r="I95" i="11"/>
  <c r="G96" i="11"/>
  <c r="G198" i="11" l="1"/>
  <c r="H196" i="11"/>
  <c r="G196" i="11" l="1"/>
  <c r="G197" i="11"/>
  <c r="J36" i="11"/>
  <c r="G57" i="11" l="1"/>
  <c r="G35" i="11" l="1"/>
  <c r="G40" i="11"/>
  <c r="G30" i="11"/>
  <c r="H145" i="11" l="1"/>
  <c r="H81" i="11" l="1"/>
  <c r="G88" i="11"/>
  <c r="H37" i="11" l="1"/>
  <c r="H36" i="11" s="1"/>
  <c r="G34" i="11"/>
  <c r="H59" i="11" l="1"/>
  <c r="G66" i="11"/>
  <c r="G61" i="11"/>
  <c r="G39" i="11" l="1"/>
  <c r="G38" i="11" s="1"/>
  <c r="G37" i="11"/>
  <c r="G36" i="11"/>
  <c r="G56" i="11" l="1"/>
  <c r="G70" i="11"/>
  <c r="G13" i="11"/>
  <c r="G14" i="11"/>
  <c r="G216" i="11" l="1"/>
  <c r="G217" i="11"/>
  <c r="G218" i="11"/>
  <c r="I215" i="11"/>
  <c r="J215" i="11"/>
  <c r="H215" i="11"/>
  <c r="G215" i="11" l="1"/>
  <c r="H214" i="11"/>
  <c r="I214" i="11"/>
  <c r="J214" i="11"/>
  <c r="H221" i="11"/>
  <c r="I221" i="11"/>
  <c r="I220" i="11" s="1"/>
  <c r="I219" i="11" s="1"/>
  <c r="J221" i="11"/>
  <c r="J220" i="11" s="1"/>
  <c r="J219" i="11" s="1"/>
  <c r="G222" i="11"/>
  <c r="H224" i="11"/>
  <c r="I224" i="11"/>
  <c r="J224" i="11"/>
  <c r="G225" i="11"/>
  <c r="G221" i="11" l="1"/>
  <c r="G214" i="11"/>
  <c r="G224" i="11"/>
  <c r="H220" i="11"/>
  <c r="G220" i="11" l="1"/>
  <c r="H219" i="11"/>
  <c r="G219" i="11" s="1"/>
  <c r="J82" i="11" l="1"/>
  <c r="J81" i="11" s="1"/>
  <c r="I82" i="11"/>
  <c r="I81" i="11" l="1"/>
  <c r="G81" i="11" s="1"/>
  <c r="G47" i="11" l="1"/>
  <c r="I42" i="11"/>
  <c r="G246" i="11" l="1"/>
  <c r="J245" i="11"/>
  <c r="I245" i="11"/>
  <c r="I244" i="11" s="1"/>
  <c r="I243" i="11" s="1"/>
  <c r="H245" i="11"/>
  <c r="H244" i="11" s="1"/>
  <c r="H243" i="11" s="1"/>
  <c r="G245" i="11"/>
  <c r="G244" i="11"/>
  <c r="J243" i="11"/>
  <c r="G243" i="11" l="1"/>
  <c r="I157" i="11"/>
  <c r="H103" i="11" l="1"/>
  <c r="H98" i="11" s="1"/>
  <c r="G82" i="11" l="1"/>
  <c r="G83" i="11"/>
  <c r="G113" i="11"/>
  <c r="G87" i="11"/>
  <c r="G154" i="11"/>
  <c r="I103" i="11"/>
  <c r="I98" i="11" s="1"/>
  <c r="H166" i="11"/>
  <c r="G167" i="11"/>
  <c r="G114" i="11" l="1"/>
  <c r="G115" i="11"/>
  <c r="H130" i="11" l="1"/>
  <c r="I12" i="11" l="1"/>
  <c r="G12" i="11" s="1"/>
  <c r="J12" i="11"/>
  <c r="I28" i="11"/>
  <c r="I27" i="11" s="1"/>
  <c r="J28" i="11"/>
  <c r="J27" i="11" s="1"/>
  <c r="H28" i="11"/>
  <c r="H27" i="11" s="1"/>
  <c r="H25" i="11" s="1"/>
  <c r="I33" i="11"/>
  <c r="J33" i="11"/>
  <c r="H33" i="11"/>
  <c r="H32" i="11" s="1"/>
  <c r="H31" i="11" s="1"/>
  <c r="I55" i="11"/>
  <c r="J55" i="11"/>
  <c r="H55" i="11"/>
  <c r="I59" i="11"/>
  <c r="G59" i="11" s="1"/>
  <c r="J59" i="11"/>
  <c r="I65" i="11"/>
  <c r="J65" i="11"/>
  <c r="H65" i="11"/>
  <c r="G10" i="11"/>
  <c r="G15" i="11"/>
  <c r="G16" i="11"/>
  <c r="G17" i="11"/>
  <c r="G18" i="11"/>
  <c r="G19" i="11"/>
  <c r="G20" i="11"/>
  <c r="G21" i="11"/>
  <c r="G29" i="11"/>
  <c r="G44" i="11"/>
  <c r="G46" i="11"/>
  <c r="G51" i="11"/>
  <c r="G53" i="11"/>
  <c r="G60" i="11"/>
  <c r="G62" i="11"/>
  <c r="I69" i="11"/>
  <c r="J69" i="11"/>
  <c r="H69" i="11"/>
  <c r="G69" i="11" s="1"/>
  <c r="I73" i="11"/>
  <c r="J73" i="11"/>
  <c r="H73" i="11"/>
  <c r="J76" i="11"/>
  <c r="H77" i="11"/>
  <c r="H76" i="11" s="1"/>
  <c r="I92" i="11"/>
  <c r="I91" i="11" s="1"/>
  <c r="J92" i="11"/>
  <c r="J91" i="11" s="1"/>
  <c r="H92" i="11"/>
  <c r="H91" i="11" s="1"/>
  <c r="I94" i="11"/>
  <c r="J94" i="11"/>
  <c r="H95" i="11"/>
  <c r="H94" i="11" s="1"/>
  <c r="J104" i="11"/>
  <c r="I122" i="11"/>
  <c r="J122" i="11"/>
  <c r="H122" i="11"/>
  <c r="I124" i="11"/>
  <c r="J124" i="11"/>
  <c r="I130" i="11"/>
  <c r="I129" i="11" s="1"/>
  <c r="J130" i="11"/>
  <c r="J129" i="11" s="1"/>
  <c r="I134" i="11"/>
  <c r="I133" i="11" s="1"/>
  <c r="J134" i="11"/>
  <c r="J133" i="11" s="1"/>
  <c r="H134" i="11"/>
  <c r="I137" i="11"/>
  <c r="J137" i="11"/>
  <c r="H137" i="11"/>
  <c r="I145" i="11"/>
  <c r="J145" i="11"/>
  <c r="G152" i="11"/>
  <c r="J157" i="11"/>
  <c r="H157" i="11"/>
  <c r="I162" i="11"/>
  <c r="J162" i="11"/>
  <c r="H162" i="11"/>
  <c r="I166" i="11"/>
  <c r="J166" i="11"/>
  <c r="J165" i="11" s="1"/>
  <c r="J164" i="11" s="1"/>
  <c r="H165" i="11"/>
  <c r="I170" i="11"/>
  <c r="J170" i="11"/>
  <c r="H170" i="11"/>
  <c r="I173" i="11"/>
  <c r="J173" i="11"/>
  <c r="H173" i="11"/>
  <c r="I176" i="11"/>
  <c r="J176" i="11"/>
  <c r="H176" i="11"/>
  <c r="I179" i="11"/>
  <c r="J179" i="11"/>
  <c r="H179" i="11"/>
  <c r="I183" i="11"/>
  <c r="J183" i="11"/>
  <c r="H183" i="11"/>
  <c r="I186" i="11"/>
  <c r="I185" i="11" s="1"/>
  <c r="J186" i="11"/>
  <c r="J185" i="11" s="1"/>
  <c r="H186" i="11"/>
  <c r="H185" i="11" s="1"/>
  <c r="I190" i="11"/>
  <c r="J190" i="11"/>
  <c r="H190" i="11"/>
  <c r="I205" i="11"/>
  <c r="I195" i="11" s="1"/>
  <c r="J205" i="11"/>
  <c r="J195" i="11" s="1"/>
  <c r="I227" i="11"/>
  <c r="I226" i="11" s="1"/>
  <c r="J227" i="11"/>
  <c r="J226" i="11" s="1"/>
  <c r="H227" i="11"/>
  <c r="H226" i="11" s="1"/>
  <c r="I229" i="11"/>
  <c r="J229" i="11"/>
  <c r="I232" i="11"/>
  <c r="I231" i="11" s="1"/>
  <c r="J232" i="11"/>
  <c r="J231" i="11" s="1"/>
  <c r="H232" i="11"/>
  <c r="H231" i="11" s="1"/>
  <c r="J241" i="11"/>
  <c r="J240" i="11" s="1"/>
  <c r="J239" i="11" s="1"/>
  <c r="I241" i="11"/>
  <c r="I240" i="11" s="1"/>
  <c r="I239" i="11" s="1"/>
  <c r="G237" i="11"/>
  <c r="H241" i="11"/>
  <c r="H240" i="11" s="1"/>
  <c r="H239" i="11" s="1"/>
  <c r="G65" i="11" l="1"/>
  <c r="I76" i="11"/>
  <c r="G77" i="11"/>
  <c r="G55" i="11"/>
  <c r="H54" i="11"/>
  <c r="I32" i="11"/>
  <c r="I31" i="11" s="1"/>
  <c r="J32" i="11"/>
  <c r="J31" i="11" s="1"/>
  <c r="I223" i="11"/>
  <c r="G226" i="11"/>
  <c r="J223" i="11"/>
  <c r="I165" i="11"/>
  <c r="I164" i="11" s="1"/>
  <c r="G166" i="11"/>
  <c r="H164" i="11"/>
  <c r="G242" i="11"/>
  <c r="G241" i="11" l="1"/>
  <c r="G240" i="11" s="1"/>
  <c r="G239" i="11" s="1"/>
  <c r="G76" i="11"/>
  <c r="G164" i="11"/>
  <c r="G165" i="11"/>
  <c r="G105" i="11" l="1"/>
  <c r="G238" i="11" l="1"/>
  <c r="G230" i="11"/>
  <c r="G233" i="11"/>
  <c r="G234" i="11"/>
  <c r="G235" i="11"/>
  <c r="G236" i="11"/>
  <c r="G228" i="11"/>
  <c r="G232" i="11" l="1"/>
  <c r="G227" i="11"/>
  <c r="H229" i="11"/>
  <c r="G206" i="11"/>
  <c r="G229" i="11" l="1"/>
  <c r="H223" i="11"/>
  <c r="G223" i="11" s="1"/>
  <c r="H204" i="11"/>
  <c r="H195" i="11" s="1"/>
  <c r="G205" i="11"/>
  <c r="G204" i="11" s="1"/>
  <c r="G231" i="11"/>
  <c r="I141" i="11" l="1"/>
  <c r="I140" i="11" s="1"/>
  <c r="J141" i="11"/>
  <c r="J140" i="11" s="1"/>
  <c r="J139" i="11" s="1"/>
  <c r="H141" i="11"/>
  <c r="G141" i="11" s="1"/>
  <c r="G142" i="11"/>
  <c r="G201" i="11" l="1"/>
  <c r="H140" i="11"/>
  <c r="H139" i="11" s="1"/>
  <c r="I139" i="11"/>
  <c r="G195" i="11" l="1"/>
  <c r="G200" i="11"/>
  <c r="G140" i="11"/>
  <c r="G139" i="11"/>
  <c r="G110" i="11" l="1"/>
  <c r="I50" i="11" l="1"/>
  <c r="I49" i="11" s="1"/>
  <c r="I48" i="11" s="1"/>
  <c r="J50" i="11"/>
  <c r="J49" i="11" s="1"/>
  <c r="J48" i="11" s="1"/>
  <c r="H50" i="11"/>
  <c r="G50" i="11" s="1"/>
  <c r="H49" i="11" l="1"/>
  <c r="H48" i="11" l="1"/>
  <c r="G49" i="11"/>
  <c r="G48" i="11" l="1"/>
  <c r="G159" i="11"/>
  <c r="G160" i="11"/>
  <c r="H125" i="11" l="1"/>
  <c r="I127" i="11"/>
  <c r="J127" i="11"/>
  <c r="H156" i="11"/>
  <c r="I178" i="11"/>
  <c r="J178" i="11"/>
  <c r="I189" i="11"/>
  <c r="I188" i="11" s="1"/>
  <c r="J189" i="11"/>
  <c r="J188" i="11" s="1"/>
  <c r="G125" i="11" l="1"/>
  <c r="H124" i="11"/>
  <c r="G124" i="11" s="1"/>
  <c r="G97" i="11" l="1"/>
  <c r="G94" i="11" l="1"/>
  <c r="G95" i="11" l="1"/>
  <c r="G93" i="11" l="1"/>
  <c r="G91" i="11" l="1"/>
  <c r="G92" i="11" l="1"/>
  <c r="G191" i="11" l="1"/>
  <c r="H189" i="11" l="1"/>
  <c r="G189" i="11" l="1"/>
  <c r="G188" i="11" s="1"/>
  <c r="H188" i="11"/>
  <c r="G190" i="11"/>
  <c r="I156" i="11" l="1"/>
  <c r="G126" i="11" l="1"/>
  <c r="G33" i="11" l="1"/>
  <c r="H26" i="11"/>
  <c r="G26" i="11" s="1"/>
  <c r="G31" i="11" l="1"/>
  <c r="G32" i="11"/>
  <c r="I25" i="11"/>
  <c r="J25" i="11"/>
  <c r="I54" i="11"/>
  <c r="J54" i="11"/>
  <c r="J58" i="11"/>
  <c r="I64" i="11"/>
  <c r="I63" i="11" s="1"/>
  <c r="J64" i="11"/>
  <c r="J63" i="11" s="1"/>
  <c r="I68" i="11"/>
  <c r="I67" i="11" s="1"/>
  <c r="J68" i="11"/>
  <c r="J67" i="11" s="1"/>
  <c r="J72" i="11"/>
  <c r="J71" i="11" s="1"/>
  <c r="J121" i="11"/>
  <c r="J119" i="11" s="1"/>
  <c r="I136" i="11"/>
  <c r="I132" i="11" s="1"/>
  <c r="J136" i="11"/>
  <c r="J132" i="11" s="1"/>
  <c r="J151" i="11"/>
  <c r="J149" i="11" s="1"/>
  <c r="G156" i="11"/>
  <c r="J156" i="11"/>
  <c r="I161" i="11"/>
  <c r="I155" i="11" s="1"/>
  <c r="J161" i="11"/>
  <c r="I169" i="11"/>
  <c r="J169" i="11"/>
  <c r="I172" i="11"/>
  <c r="J172" i="11"/>
  <c r="I175" i="11"/>
  <c r="J175" i="11"/>
  <c r="I182" i="11"/>
  <c r="I181" i="11" s="1"/>
  <c r="J182" i="11"/>
  <c r="J181" i="11" s="1"/>
  <c r="H182" i="11"/>
  <c r="H181" i="11" s="1"/>
  <c r="H121" i="11"/>
  <c r="H119" i="11" s="1"/>
  <c r="H68" i="11"/>
  <c r="H67" i="11" s="1"/>
  <c r="H64" i="11"/>
  <c r="G64" i="11" s="1"/>
  <c r="G106" i="11"/>
  <c r="G107" i="11"/>
  <c r="G108" i="11"/>
  <c r="G109" i="11"/>
  <c r="G111" i="11"/>
  <c r="G116" i="11"/>
  <c r="G117" i="11"/>
  <c r="G118" i="11"/>
  <c r="G120" i="11"/>
  <c r="G123" i="11"/>
  <c r="G128" i="11"/>
  <c r="G131" i="11"/>
  <c r="G135" i="11"/>
  <c r="G138" i="11"/>
  <c r="G146" i="11"/>
  <c r="G147" i="11"/>
  <c r="G148" i="11"/>
  <c r="G150" i="11"/>
  <c r="G153" i="11"/>
  <c r="G158" i="11"/>
  <c r="G163" i="11"/>
  <c r="G168" i="11"/>
  <c r="G171" i="11"/>
  <c r="G174" i="11"/>
  <c r="G177" i="11"/>
  <c r="G180" i="11"/>
  <c r="G184" i="11"/>
  <c r="G185" i="11"/>
  <c r="G186" i="11"/>
  <c r="G187" i="11"/>
  <c r="G74" i="11"/>
  <c r="G99" i="11"/>
  <c r="G67" i="11" l="1"/>
  <c r="G68" i="11"/>
  <c r="G28" i="11"/>
  <c r="J155" i="11"/>
  <c r="H144" i="11"/>
  <c r="H143" i="11" s="1"/>
  <c r="J103" i="11"/>
  <c r="J98" i="11" s="1"/>
  <c r="J80" i="11"/>
  <c r="J75" i="11" s="1"/>
  <c r="I121" i="11"/>
  <c r="I119" i="11" s="1"/>
  <c r="G157" i="11"/>
  <c r="I11" i="11"/>
  <c r="J11" i="11"/>
  <c r="I41" i="11"/>
  <c r="G41" i="11" s="1"/>
  <c r="I144" i="11"/>
  <c r="I143" i="11" s="1"/>
  <c r="J144" i="11"/>
  <c r="J143" i="11" s="1"/>
  <c r="I80" i="11"/>
  <c r="I75" i="11" s="1"/>
  <c r="J52" i="11"/>
  <c r="I72" i="11"/>
  <c r="I58" i="11"/>
  <c r="I52" i="11" s="1"/>
  <c r="I151" i="11"/>
  <c r="I149" i="11" s="1"/>
  <c r="G181" i="11"/>
  <c r="J42" i="11"/>
  <c r="J41" i="11" s="1"/>
  <c r="G183" i="11"/>
  <c r="G182" i="11"/>
  <c r="H178" i="11"/>
  <c r="G178" i="11" s="1"/>
  <c r="H175" i="11"/>
  <c r="G175" i="11" s="1"/>
  <c r="H169" i="11"/>
  <c r="G169" i="11" s="1"/>
  <c r="H161" i="11"/>
  <c r="G161" i="11" s="1"/>
  <c r="G162" i="11"/>
  <c r="H136" i="11"/>
  <c r="G136" i="11" s="1"/>
  <c r="H133" i="11"/>
  <c r="H63" i="11"/>
  <c r="G63" i="11" s="1"/>
  <c r="J270" i="11" l="1"/>
  <c r="H132" i="11"/>
  <c r="G132" i="11" s="1"/>
  <c r="G25" i="11"/>
  <c r="G27" i="11"/>
  <c r="G42" i="11"/>
  <c r="G179" i="11"/>
  <c r="G176" i="11"/>
  <c r="G143" i="11"/>
  <c r="H58" i="11"/>
  <c r="G122" i="11"/>
  <c r="G145" i="11"/>
  <c r="G119" i="11"/>
  <c r="G121" i="11"/>
  <c r="H151" i="11"/>
  <c r="H149" i="11" s="1"/>
  <c r="H155" i="11"/>
  <c r="G155" i="11" s="1"/>
  <c r="G137" i="11"/>
  <c r="H9" i="11"/>
  <c r="G134" i="11"/>
  <c r="I71" i="11"/>
  <c r="I270" i="11" s="1"/>
  <c r="G144" i="11"/>
  <c r="G133" i="11"/>
  <c r="H172" i="11"/>
  <c r="G172" i="11" s="1"/>
  <c r="G173" i="11"/>
  <c r="G170" i="11"/>
  <c r="G11" i="11" l="1"/>
  <c r="G54" i="11"/>
  <c r="H52" i="11"/>
  <c r="G52" i="11" s="1"/>
  <c r="G58" i="11"/>
  <c r="H129" i="11"/>
  <c r="H127" i="11" s="1"/>
  <c r="G151" i="11"/>
  <c r="G73" i="11"/>
  <c r="H72" i="11"/>
  <c r="G149" i="11"/>
  <c r="H80" i="11"/>
  <c r="H75" i="11" s="1"/>
  <c r="G9" i="11" l="1"/>
  <c r="G129" i="11"/>
  <c r="G130" i="11"/>
  <c r="G127" i="11"/>
  <c r="G104" i="11"/>
  <c r="H71" i="11"/>
  <c r="H270" i="11" s="1"/>
  <c r="G72" i="11"/>
  <c r="G75" i="11"/>
  <c r="G80" i="11"/>
  <c r="G71" i="11" l="1"/>
  <c r="G103" i="11"/>
  <c r="G98" i="11"/>
  <c r="G90" i="11"/>
  <c r="G89" i="11"/>
  <c r="G84" i="11"/>
  <c r="G86" i="11"/>
  <c r="G85" i="11"/>
  <c r="G270" i="11" l="1"/>
</calcChain>
</file>

<file path=xl/sharedStrings.xml><?xml version="1.0" encoding="utf-8"?>
<sst xmlns="http://schemas.openxmlformats.org/spreadsheetml/2006/main" count="749" uniqueCount="330">
  <si>
    <t>грн</t>
  </si>
  <si>
    <t>Загальний фонд</t>
  </si>
  <si>
    <t>Спеціальний фонд</t>
  </si>
  <si>
    <t>у тому числі:</t>
  </si>
  <si>
    <t>0180</t>
  </si>
  <si>
    <t>0133</t>
  </si>
  <si>
    <t>1000000</t>
  </si>
  <si>
    <t>1010000</t>
  </si>
  <si>
    <t>0990</t>
  </si>
  <si>
    <t>1040</t>
  </si>
  <si>
    <t>Заходи державної політики з питань дітей та їх соціального захисту</t>
  </si>
  <si>
    <t>1030</t>
  </si>
  <si>
    <t>1010</t>
  </si>
  <si>
    <t>1090</t>
  </si>
  <si>
    <t>0810</t>
  </si>
  <si>
    <t>0620</t>
  </si>
  <si>
    <t>0921</t>
  </si>
  <si>
    <t>0829</t>
  </si>
  <si>
    <t>Управління соціального захисту населення Тернівської міської ради</t>
  </si>
  <si>
    <t>3133</t>
  </si>
  <si>
    <t>3112</t>
  </si>
  <si>
    <t>1050</t>
  </si>
  <si>
    <t>Організація та проведення громадських робіт</t>
  </si>
  <si>
    <t>Управління житлово-комунального господарства та капітального будівництва Тернівської міської ради</t>
  </si>
  <si>
    <t>Відділ освіти Тернівської міської ради</t>
  </si>
  <si>
    <t>0910</t>
  </si>
  <si>
    <t>1020</t>
  </si>
  <si>
    <t>1100000</t>
  </si>
  <si>
    <t>1110000</t>
  </si>
  <si>
    <t>Відділ молоді і спорту Тернівської міської ради</t>
  </si>
  <si>
    <t>3140</t>
  </si>
  <si>
    <t>1115011</t>
  </si>
  <si>
    <t>5011</t>
  </si>
  <si>
    <t>Виконавчий комітет Тернівської міської ради</t>
  </si>
  <si>
    <t>в тому числі:</t>
  </si>
  <si>
    <t>0490</t>
  </si>
  <si>
    <t>Відділ культури Тернівської міської ради</t>
  </si>
  <si>
    <t>Відділ культури  Тернівської міської ради</t>
  </si>
  <si>
    <t>Здійснення заходів та  реалізація проектів на виконаня Державної цільової соціальної програми "Молодь України"</t>
  </si>
  <si>
    <t>0456</t>
  </si>
  <si>
    <t>5012</t>
  </si>
  <si>
    <t>6030</t>
  </si>
  <si>
    <t>5031</t>
  </si>
  <si>
    <t>Утримання  та навчально - тренувальна робота комунальних дитячо - юнацьких спортивних шкіл</t>
  </si>
  <si>
    <t>0421</t>
  </si>
  <si>
    <t>0443</t>
  </si>
  <si>
    <t>Інші видатки на соціальний захист ветеранів війни та праці</t>
  </si>
  <si>
    <t>0810000</t>
  </si>
  <si>
    <t>0800000</t>
  </si>
  <si>
    <t>0611010</t>
  </si>
  <si>
    <t>Надання дошкільної освіти</t>
  </si>
  <si>
    <t>0610000</t>
  </si>
  <si>
    <t>0600000</t>
  </si>
  <si>
    <t>0611020</t>
  </si>
  <si>
    <t>Надання загальної середньої освіти загальноосвітніми навчальними закладами (в т.ч. школою-дитячим садком, інтернатом при школі), спеціальзованими школами, ліцеями, гімназіями, колегіумами</t>
  </si>
  <si>
    <t>0813121</t>
  </si>
  <si>
    <t>3121</t>
  </si>
  <si>
    <t>Утримання та забезпечення діяльності центрів соціальних служб для сім"ї, дітей та молоді</t>
  </si>
  <si>
    <t>3122</t>
  </si>
  <si>
    <t xml:space="preserve">Заходи державної політики із забезпечення  рівних прав та можливостей жінок та чоловіків </t>
  </si>
  <si>
    <t>3123</t>
  </si>
  <si>
    <t>Заходи державної політики з питань сім"ї</t>
  </si>
  <si>
    <t>0813122</t>
  </si>
  <si>
    <t>0219800</t>
  </si>
  <si>
    <t>9800</t>
  </si>
  <si>
    <t>0210000</t>
  </si>
  <si>
    <t>0200000</t>
  </si>
  <si>
    <t>0210180</t>
  </si>
  <si>
    <t>Інша діяльність у сфері державного управління</t>
  </si>
  <si>
    <t>0218110</t>
  </si>
  <si>
    <t>8110</t>
  </si>
  <si>
    <t>0320</t>
  </si>
  <si>
    <t>Заходи запобігання та ліквідації надзвичайних ситуацій та наслідків стихийного лиха</t>
  </si>
  <si>
    <t>9770</t>
  </si>
  <si>
    <t>Інші субвенції з місцевого бюджету</t>
  </si>
  <si>
    <t>0213112</t>
  </si>
  <si>
    <t>Організація благоустрою населенних пунктів</t>
  </si>
  <si>
    <t xml:space="preserve">Реалізація інших заходів щодо соціально - економічного розвитку </t>
  </si>
  <si>
    <t>6011</t>
  </si>
  <si>
    <t>Експлуатація та техобслуговування житлового фонду</t>
  </si>
  <si>
    <t>6012</t>
  </si>
  <si>
    <t>Забезпечення діяльності з виробництва, транспортування, постачання теплової енергії</t>
  </si>
  <si>
    <t>6013</t>
  </si>
  <si>
    <t>Забезпечення діяльності водопровідно - каналізаційного господарства</t>
  </si>
  <si>
    <t>0613140</t>
  </si>
  <si>
    <t>Оздоровлення та відпочинок дітей (крім заходів з оздоровлення дітей що здійснюються за рахунок коштів на оздоровлення громадян, які постраждали внаслідок Чорнобильської катастрофи)</t>
  </si>
  <si>
    <t>1113131</t>
  </si>
  <si>
    <t>3131</t>
  </si>
  <si>
    <t>Проведення  навчально - тренувальних зборів і змагань з олімпійських видів спорту</t>
  </si>
  <si>
    <t>1115012</t>
  </si>
  <si>
    <t>Проведення  навчально - тренувальних зборів і змагань з  неолімпійських видів спорту</t>
  </si>
  <si>
    <t>7130</t>
  </si>
  <si>
    <t>Здійснення заходів із землеустрою</t>
  </si>
  <si>
    <t>0217692</t>
  </si>
  <si>
    <t>7692</t>
  </si>
  <si>
    <t>Цільові фонди, утворені Верховною Радою Автономної Республіки Крим, органами місцевого самоврядування і місцевими органами виконавчої влади і фонди, утворені Верховною Радою Автономної Республіки Крим, органами місцевого самоврядування і місцевими органами виконавчої влади</t>
  </si>
  <si>
    <t>0212111</t>
  </si>
  <si>
    <t>2111</t>
  </si>
  <si>
    <t>Первинна медична допомога населенню, що надається  центрами первинної медичної (медико - санітарної) допомоги</t>
  </si>
  <si>
    <t>1216030</t>
  </si>
  <si>
    <t>1217310</t>
  </si>
  <si>
    <t>7310</t>
  </si>
  <si>
    <t>Будівництво об"єктів житлово - комунального господарства</t>
  </si>
  <si>
    <t>1217130</t>
  </si>
  <si>
    <t>Інші програми та заходи у сфері освіти</t>
  </si>
  <si>
    <t>1210000</t>
  </si>
  <si>
    <t>1200000</t>
  </si>
  <si>
    <t>0813242</t>
  </si>
  <si>
    <t>3242</t>
  </si>
  <si>
    <t>0813123</t>
  </si>
  <si>
    <t>0813191</t>
  </si>
  <si>
    <t>3191</t>
  </si>
  <si>
    <t>0813192</t>
  </si>
  <si>
    <t>3192</t>
  </si>
  <si>
    <t>Надання фінансової  підтримки громадськими організаціям ветеранів і осіб з   інвалідністю, діяльність яких має соціальну спрямованість</t>
  </si>
  <si>
    <t>1213210</t>
  </si>
  <si>
    <t>3210</t>
  </si>
  <si>
    <t>1217370</t>
  </si>
  <si>
    <t>1014082</t>
  </si>
  <si>
    <t>4082</t>
  </si>
  <si>
    <t>7670</t>
  </si>
  <si>
    <t>Внески до статутного капіталу суб'єктів господарювання</t>
  </si>
  <si>
    <t>8340</t>
  </si>
  <si>
    <t>0540</t>
  </si>
  <si>
    <t>Природоохоронні заходи за рахунок цільових фондів</t>
  </si>
  <si>
    <t>1218340</t>
  </si>
  <si>
    <t>Субвенція з місцевого бюджета державному бюджету на виконання програм соціально - економічного розвитку регіонів</t>
  </si>
  <si>
    <t>0726</t>
  </si>
  <si>
    <t>Програма фінансування пільг на оплату послуг зв"язку окремих категорій громадян на 2018-2020рр</t>
  </si>
  <si>
    <t>0813032</t>
  </si>
  <si>
    <t>3032</t>
  </si>
  <si>
    <t>1070</t>
  </si>
  <si>
    <t>Надання пільг окремим категоріям громадян з оплати послуг зв'язку</t>
  </si>
  <si>
    <t>1217670</t>
  </si>
  <si>
    <t>0219770</t>
  </si>
  <si>
    <t>1217693</t>
  </si>
  <si>
    <t>7693</t>
  </si>
  <si>
    <t>Інші заходи, пов"язані з економічною діяльністю</t>
  </si>
  <si>
    <t>1217461</t>
  </si>
  <si>
    <t>7461</t>
  </si>
  <si>
    <t>Утримання та розвиток автомобільних доріг та дорожньої інфраструктури за рахунок коштів місцевого бюджету</t>
  </si>
  <si>
    <t>1216011</t>
  </si>
  <si>
    <t>1216012</t>
  </si>
  <si>
    <t>1216013</t>
  </si>
  <si>
    <t>1216016</t>
  </si>
  <si>
    <t>6016</t>
  </si>
  <si>
    <t>Впровадження засобів обліку витрат та регулювання споживання води та теплової енергії</t>
  </si>
  <si>
    <t>0213242</t>
  </si>
  <si>
    <t>Інші заходи у сфері соціального захисту і соціального забезпечення</t>
  </si>
  <si>
    <t>0813033</t>
  </si>
  <si>
    <t>3033</t>
  </si>
  <si>
    <t>Компенсаційні виплати на пільговий проїзд автомобільним транспортом окремим категоріям громадян</t>
  </si>
  <si>
    <t>Програма відшкодування витрат на проїзд окремим категоріям громадян на 2018-2020 роки</t>
  </si>
  <si>
    <t>Код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</si>
  <si>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</si>
  <si>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 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</si>
  <si>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Найменування місцевої/регіональної програми</t>
  </si>
  <si>
    <t>Дата та номер документа, яким затверджено місцеву регіональну програму</t>
  </si>
  <si>
    <t>Усього</t>
  </si>
  <si>
    <t>усього</t>
  </si>
  <si>
    <t>у тому числі бюджет розвитку</t>
  </si>
  <si>
    <t xml:space="preserve">Програма розвитку малого та середнього підприємництва у м.Тернівка на 2017-2020 рр. </t>
  </si>
  <si>
    <t>23.12.2016р. № 255-14/VII</t>
  </si>
  <si>
    <t>Програма "Здоров"я населення м.Тернівка"</t>
  </si>
  <si>
    <t>0813140</t>
  </si>
  <si>
    <t>0617640</t>
  </si>
  <si>
    <t>7640</t>
  </si>
  <si>
    <t>0470</t>
  </si>
  <si>
    <t>Заходи з енергозбереження</t>
  </si>
  <si>
    <t>Виконання заходів за рахунок цільвих фондів, утворених Верховною Радою Автономної Республіки Крим, органами місцевого самоврядування і  місцевими органами виконавчої влади і фондів, утворених Верховною Радою Автономної Республіки Крим, органами місцевого самоврядування і місцевими органами виконавчої влади</t>
  </si>
  <si>
    <t>7691</t>
  </si>
  <si>
    <t>1217691</t>
  </si>
  <si>
    <t>в т.ч. за рахунок позики, що залучається від Північно Екологічної Фінансової Корпорації</t>
  </si>
  <si>
    <t xml:space="preserve"> 25.10.2018 року №617-39/VIІ</t>
  </si>
  <si>
    <t>1216090</t>
  </si>
  <si>
    <t>6090</t>
  </si>
  <si>
    <t>0640</t>
  </si>
  <si>
    <t xml:space="preserve">Міська програма розвитку культури  м.Тернівка на 2019-2023рр. </t>
  </si>
  <si>
    <t>1047324</t>
  </si>
  <si>
    <t>7324</t>
  </si>
  <si>
    <t>Будівництво установ та закладів культури</t>
  </si>
  <si>
    <t>7321</t>
  </si>
  <si>
    <t>0617321</t>
  </si>
  <si>
    <t>Будівництво освітніх установ та закладів</t>
  </si>
  <si>
    <t>2010</t>
  </si>
  <si>
    <t>Багатопрофільна стаціонарна медична допомога населенню</t>
  </si>
  <si>
    <t>Програма мобілізапційної підготовки та мобілізації в м. Тернівка на 2014-2020 рр</t>
  </si>
  <si>
    <t>20.06.2014 р. № 832-49/VI</t>
  </si>
  <si>
    <t>Інша діяльність у сфері житлово-комунального господарства</t>
  </si>
  <si>
    <t>0617691</t>
  </si>
  <si>
    <t>0222010</t>
  </si>
  <si>
    <t>0731</t>
  </si>
  <si>
    <t>Комплексна програма профілактики правопорушень та боротьби зі злочинністю на території міста Тернівка на 2019 -2021 роки (від 22.02.2019 року № 683-43/VII)</t>
  </si>
  <si>
    <t>0610</t>
  </si>
  <si>
    <t>Експлуатація та технічне обслуговування житлового фонду</t>
  </si>
  <si>
    <t>1216020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</si>
  <si>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</si>
  <si>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Інші заходи та заклади  молодіжної політики</t>
  </si>
  <si>
    <t>Стратегічний план розвитку міста Тернівка до 2020 р.</t>
  </si>
  <si>
    <t>20.02.2016р. № 86-6/VII</t>
  </si>
  <si>
    <t>1051100</t>
  </si>
  <si>
    <t>0960</t>
  </si>
  <si>
    <t>Надання спеціальної освіти школами естетичного виховання (музичними, художніми, хореографичними, театральними, хоровими, мистецькими)</t>
  </si>
  <si>
    <t>1100</t>
  </si>
  <si>
    <t>1213242</t>
  </si>
  <si>
    <t>Міська програма створення і використання матеріальних резервів для запобігання, ліквідації надзвичайних ситуацій техногенного та природного характеру і їх наслідків та розвитку цивільного захисту в м.Тернівка на 2019-2023 роки</t>
  </si>
  <si>
    <t>Міська програма енергозбереження та енергоефективності у закладах соціально-культурної сфери Тернівської міської ради на 2018- 2023 роки</t>
  </si>
  <si>
    <t>1133133</t>
  </si>
  <si>
    <t>1125031</t>
  </si>
  <si>
    <t>Інші заходи в галузі культури і мистецтва</t>
  </si>
  <si>
    <t>1217330</t>
  </si>
  <si>
    <t>7330</t>
  </si>
  <si>
    <t>Будівництво інших об'єктів комунальної власності</t>
  </si>
  <si>
    <t>0212010</t>
  </si>
  <si>
    <t>1219770</t>
  </si>
  <si>
    <t xml:space="preserve">  (код бюджету)</t>
  </si>
  <si>
    <t>28.02.2020 року</t>
  </si>
  <si>
    <t xml:space="preserve">Комплексна програма соціального захисту населення м. Тернівка на 2021-2025 роки </t>
  </si>
  <si>
    <t xml:space="preserve">Програма соціального захисту дітей м.Тернівки на 2021-2025роки </t>
  </si>
  <si>
    <t xml:space="preserve">Надання загальної середньої освіти  закладами загальної середньої освіти </t>
  </si>
  <si>
    <t>1021</t>
  </si>
  <si>
    <t>0611021</t>
  </si>
  <si>
    <t>0611142</t>
  </si>
  <si>
    <t>1142</t>
  </si>
  <si>
    <t>Надання пільг населенню (крім ветеранів війни і праці, військової служби, органів внутрішніх справ та громадян, які постраждали внаслідок Чорнобильської катастрофи) на оплату житлово-комунальних послуг</t>
  </si>
  <si>
    <t>0813180</t>
  </si>
  <si>
    <t>3180</t>
  </si>
  <si>
    <t>Забезпечення побутовим вугіллям окремих категорій громадян</t>
  </si>
  <si>
    <t>0813020</t>
  </si>
  <si>
    <t>3020</t>
  </si>
  <si>
    <t>0217322</t>
  </si>
  <si>
    <t>7322</t>
  </si>
  <si>
    <t>Будівництво медичних установ та закладів</t>
  </si>
  <si>
    <t>Інші дотації з місцевого бюджету</t>
  </si>
  <si>
    <t>0611061</t>
  </si>
  <si>
    <t>1061</t>
  </si>
  <si>
    <t>Надання загальної середньої освіти закладами загальної середньої освіти</t>
  </si>
  <si>
    <t>0218230</t>
  </si>
  <si>
    <t>8230</t>
  </si>
  <si>
    <t>0380</t>
  </si>
  <si>
    <t>Інші заходи громадського порядку та безпеки</t>
  </si>
  <si>
    <t>Програми забезпечення громадського порядку та громадської безпеки на території Тернівської міської територіальної громади на 2021 – 2023 роки</t>
  </si>
  <si>
    <t>Програма підтримки громадських організацій міста Тернівка на 2017-2025 роки</t>
  </si>
  <si>
    <t>21.12.2020 № 55-3/VIII</t>
  </si>
  <si>
    <t>0611070</t>
  </si>
  <si>
    <t>Надання позашкільної освіти закладами позашкільної освіти, заходи із позашкільної роботи з дітьми</t>
  </si>
  <si>
    <t>0813104</t>
  </si>
  <si>
    <t>3104</t>
  </si>
  <si>
    <t>Забезпечення соціальними послугами за місцем проживання громадян, які не здатні до самообслуговування у зв'язку з похилим віком, хворобою, інвалідністю</t>
  </si>
  <si>
    <t>1044060</t>
  </si>
  <si>
    <t>4060</t>
  </si>
  <si>
    <t>0828</t>
  </si>
  <si>
    <t>Забезпечення діяльності палаців і будинків культури, клубів, центрів дозвілля та інших клубних закладів</t>
  </si>
  <si>
    <t>Міська цільова програма "Нагороди" на 2022-2026 роки</t>
  </si>
  <si>
    <t>Міська цільова програма фінансової підтримки та розвитку комунального некомерційного підприємства «Центр первинної медико-санітарної допомоги м. Тернівки» Тернівської міської ради на 2022-2024 роки</t>
  </si>
  <si>
    <t>Програма поліпшення організації призову громадян на строкову військову службу, приписки до призовної дільниці та підготовки юнаків до військової служби на 2017-2021рр. та продовження терміну її дії до 2025 року</t>
  </si>
  <si>
    <t>1219750</t>
  </si>
  <si>
    <t>9750</t>
  </si>
  <si>
    <t>Субвенція з місцевого бюджету на співфінансування інвестиційних проєктів</t>
  </si>
  <si>
    <t>0217350</t>
  </si>
  <si>
    <t>7350</t>
  </si>
  <si>
    <t>Розроблення схем планування та забудови територій (містобудівної документації)</t>
  </si>
  <si>
    <t>Міська цільова програма "Фінансової підтримки та розвитку комунального закладу «Тернівський міський молодіжний центр» на 2022-2026 роки"</t>
  </si>
  <si>
    <t xml:space="preserve">Цільова комплексна програма розвитку фізичної культури і спорту м.Тернівка на 2022-2026 рр. </t>
  </si>
  <si>
    <t>Міська цільова соціальна програма молодіжної політики та національно-патріотичного виховання на 2022–2026 роки</t>
  </si>
  <si>
    <t>Міська програма відпочинку та оздоровлення дітей м. Тернівка на 2022-2026 роки</t>
  </si>
  <si>
    <t>Експлуатація та технічне обслуговування житлового фонлу</t>
  </si>
  <si>
    <t xml:space="preserve"> Програма  створення та ведення містобудівного кадастру м.Тернівка на 2022-2025 роки </t>
  </si>
  <si>
    <t>0218240</t>
  </si>
  <si>
    <t>Заходи та роботи з територіальної оборони</t>
  </si>
  <si>
    <t>х</t>
  </si>
  <si>
    <t>УСЬОГО</t>
  </si>
  <si>
    <t>0613230</t>
  </si>
  <si>
    <t>3230</t>
  </si>
  <si>
    <t>Видатки, пов’язані з наданням підтримки внутрішньо переміщеним та/або евакуйованим особам у зв’язку із введенням воєнного стану</t>
  </si>
  <si>
    <t>0218775</t>
  </si>
  <si>
    <t>8775</t>
  </si>
  <si>
    <t>Інші заходи за рахунок коштів резервного фонду місцевого бюджету</t>
  </si>
  <si>
    <t>0618755</t>
  </si>
  <si>
    <t>8755</t>
  </si>
  <si>
    <t>Допомога внутрішньо переміщеному та/або евакуйованому населенню у зв`язку із введенням воєнного стану на території України за рахунок коштів резервного фонду місцевого бюджету</t>
  </si>
  <si>
    <t>1216071</t>
  </si>
  <si>
    <t>6071</t>
  </si>
  <si>
    <t>Відшкодування різниці між розміром ціни (тарифу) на житлово-комунальні послуги, що затверджувалися або погоджувалися рішенням місцевого органу виконавчої влади та органу місцевого самоврядування, та розміром економічно обґрунтованих витрат на їх виробницт</t>
  </si>
  <si>
    <t>0217130</t>
  </si>
  <si>
    <t>18.11.2016р. № 238-16/VII (зі змінами)</t>
  </si>
  <si>
    <t>17.12.2021р.№ 253-11/VIІІ (зі змінами)</t>
  </si>
  <si>
    <t>від 17.12.2021р.№ 255-11/VIІІ</t>
  </si>
  <si>
    <t>21.12.2015р. № 42-3/VIІ (зі змінами)</t>
  </si>
  <si>
    <t>Комплексна програма профілактики правопорушень та боротьби зі злочинністю на території міста на 2022-2024 роки</t>
  </si>
  <si>
    <t>27.05.2015р. № 963-58/VI  (зі змінами)</t>
  </si>
  <si>
    <t>25.02.2022р. № 277-12/VIIІ</t>
  </si>
  <si>
    <t>30.05.2018р. №532-34/VII (зі змінами)</t>
  </si>
  <si>
    <t>21.05.2021р. № 132-6/VIII</t>
  </si>
  <si>
    <t>17.12.2021р. № 257-11/VIІІ</t>
  </si>
  <si>
    <t>17.12.2021р. № 259-11/VIІІ</t>
  </si>
  <si>
    <t>14.12.2018р. № 643-41/VIІ</t>
  </si>
  <si>
    <t xml:space="preserve">10.11.2021р. № 207-10/VIIІ </t>
  </si>
  <si>
    <t>21.12.2020р. № 52-3/VIIІ (зі змінами)</t>
  </si>
  <si>
    <t>22.01.2019р. № 662-42/VII (зі змінами)</t>
  </si>
  <si>
    <t xml:space="preserve">10.11.2021р.№ 203-10/VIIІ  </t>
  </si>
  <si>
    <t>21.12.2020р. № 53-3/VIIІ (зі змінами)</t>
  </si>
  <si>
    <t>Розподіл витрат  бюджету міста на реалізацію місцевих/регіональних програм у 2023 році</t>
  </si>
  <si>
    <t xml:space="preserve">Код Типової програмної класифікації видатків та кредитування місцевих бюджетів
</t>
  </si>
  <si>
    <t>Програма фінансової підтримки та здійснення внесків до статутного капіталу комунального підприємства "Тернівське житлово-комунального підприємства" на 2023 рік</t>
  </si>
  <si>
    <t>13.10.2022р. № 352-18/VIІІ</t>
  </si>
  <si>
    <t>13.10.2022р. № 350-18/VIIІ</t>
  </si>
  <si>
    <t xml:space="preserve">Комплексна Програма реформування і розвитку житлово-комунального господарства та благоустрою м.Тернівка на 2023-2026 рр. </t>
  </si>
  <si>
    <t>Програма зайнятості населення м.Тернівка на 2012-2017рр та продовження терміну її дії до 2027 року</t>
  </si>
  <si>
    <t>13.10.2022р. № 347-18/VIIІ</t>
  </si>
  <si>
    <t>Міська цільова програма фінансвової підтримки та розвитку комунального некомерційного підприємства "Тернівська центральна міська лікарня" ТМР на 2023-2025 роки</t>
  </si>
  <si>
    <t xml:space="preserve">Програма соціально-економічного  та культурного  розвитку м. Тернівка на 2023 рік </t>
  </si>
  <si>
    <t xml:space="preserve">Екологічна програма по м.Тернівка на 2016-2020 роки продовжено термін її дії до 2023 року </t>
  </si>
  <si>
    <t>18.04.2012р. № 323-20/VI   (зі змінами)</t>
  </si>
  <si>
    <t>Програма забезпечення депутатської діяльності депутатів Тернівської міської ради Павлоградського району Дніпропетровської області на 2023 рік</t>
  </si>
  <si>
    <t>ПРОЕКТ</t>
  </si>
  <si>
    <t>Програма розвитку земельних відносин, використання та охорони земель у місті Тернівка на 2015-2025 роки</t>
  </si>
  <si>
    <t>0459100000</t>
  </si>
  <si>
    <t>29.11.2022р. № 233/0/5-22</t>
  </si>
  <si>
    <t>Надання загальної середньої освіти  закладами загальної середньої освіти за рахунок коштів місцевого бюджету</t>
  </si>
  <si>
    <t>10.03.2022р. № 327-14/VIІІ зі змінами</t>
  </si>
  <si>
    <t>Програма забезпечення поліпшення технічного стану автомобілів екстреної медичної допомоги на території Тернівської міської ради</t>
  </si>
  <si>
    <t>22.02.2020р. №917 -55/VIIІ зі змінами</t>
  </si>
  <si>
    <t>Програма підтримки громадських організацій міста Тернівка  на 2017-2025 роки</t>
  </si>
  <si>
    <t>28.08.17р №390-25/УІІ зі змінами</t>
  </si>
  <si>
    <t>Програма сприянню заходів правового режиму воєнного стану на території м.Тернівка</t>
  </si>
  <si>
    <t>Секретар міської ради</t>
  </si>
  <si>
    <t>Жанна ШКУТ</t>
  </si>
  <si>
    <t xml:space="preserve">До додатку № 6 до рішення міської ради 
"Про бюджет Тернівської міської територіальної громади на 2023 рік" від  13.12.2022 року №391-21/VІІІ"  
</t>
  </si>
  <si>
    <t>Додаток № 5
до рішення від 03.03.2023                № 414-22/VIII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</si>
</sst>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3" x14ac:knownFonts="1">
    <font>
      <sz val="1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name val="Arial Cyr"/>
      <family val="2"/>
      <charset val="204"/>
    </font>
    <font>
      <sz val="11"/>
      <color indexed="62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name val="Courier New"/>
      <family val="3"/>
      <charset val="204"/>
    </font>
    <font>
      <sz val="10"/>
      <color indexed="8"/>
      <name val="Arial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62"/>
      <name val="Cambria"/>
      <family val="2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4"/>
      <name val="Times New Roman"/>
      <family val="1"/>
      <charset val="204"/>
    </font>
    <font>
      <sz val="18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8"/>
      <name val="Times New Roman"/>
      <family val="1"/>
      <charset val="204"/>
    </font>
    <font>
      <i/>
      <sz val="14"/>
      <name val="Times New Roman"/>
      <family val="1"/>
      <charset val="204"/>
    </font>
    <font>
      <sz val="11"/>
      <name val="Times New Roman"/>
      <family val="1"/>
      <charset val="204"/>
    </font>
    <font>
      <b/>
      <sz val="15"/>
      <name val="Times New Roman"/>
      <family val="1"/>
      <charset val="204"/>
    </font>
    <font>
      <b/>
      <sz val="13"/>
      <name val="Times New Roman"/>
      <family val="1"/>
      <charset val="204"/>
    </font>
    <font>
      <sz val="16"/>
      <name val="Times New Roman"/>
      <family val="1"/>
      <charset val="204"/>
    </font>
    <font>
      <sz val="14"/>
      <name val="Arial"/>
      <family val="2"/>
      <charset val="204"/>
    </font>
    <font>
      <b/>
      <u/>
      <sz val="14"/>
      <name val="Times New Roman"/>
      <family val="1"/>
      <charset val="204"/>
    </font>
    <font>
      <i/>
      <sz val="11"/>
      <name val="Times New Roman"/>
      <family val="1"/>
      <charset val="204"/>
    </font>
    <font>
      <u/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5"/>
      <name val="Times New Roman"/>
      <family val="1"/>
      <charset val="204"/>
    </font>
    <font>
      <i/>
      <sz val="15"/>
      <name val="Times New Roman"/>
      <family val="1"/>
      <charset val="204"/>
    </font>
    <font>
      <sz val="15"/>
      <name val="Arial"/>
      <family val="2"/>
      <charset val="204"/>
    </font>
    <font>
      <b/>
      <u/>
      <sz val="15"/>
      <name val="Times New Roman"/>
      <family val="1"/>
      <charset val="204"/>
    </font>
    <font>
      <b/>
      <sz val="18"/>
      <color rgb="FFFF0000"/>
      <name val="Times New Roman"/>
      <family val="1"/>
      <charset val="204"/>
    </font>
    <font>
      <sz val="18"/>
      <color theme="1"/>
      <name val="Times New Roman"/>
      <family val="1"/>
      <charset val="204"/>
    </font>
  </fonts>
  <fills count="21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43"/>
        <bgColor indexed="26"/>
      </patternFill>
    </fill>
    <fill>
      <patternFill patternType="solid">
        <fgColor indexed="55"/>
        <bgColor indexed="23"/>
      </patternFill>
    </fill>
    <fill>
      <patternFill patternType="solid">
        <fgColor indexed="26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1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3" fillId="12" borderId="1" applyNumberFormat="0" applyAlignment="0" applyProtection="0"/>
    <xf numFmtId="0" fontId="4" fillId="6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top"/>
    </xf>
    <xf numFmtId="0" fontId="5" fillId="0" borderId="2" applyNumberFormat="0" applyFill="0" applyAlignment="0" applyProtection="0"/>
    <xf numFmtId="0" fontId="8" fillId="13" borderId="3" applyNumberFormat="0" applyAlignment="0" applyProtection="0"/>
    <xf numFmtId="0" fontId="9" fillId="0" borderId="0" applyNumberFormat="0" applyFill="0" applyBorder="0" applyAlignment="0" applyProtection="0"/>
    <xf numFmtId="0" fontId="2" fillId="0" borderId="0"/>
    <xf numFmtId="0" fontId="11" fillId="0" borderId="0"/>
    <xf numFmtId="0" fontId="10" fillId="0" borderId="0"/>
    <xf numFmtId="0" fontId="11" fillId="14" borderId="4" applyNumberFormat="0" applyAlignment="0" applyProtection="0"/>
    <xf numFmtId="0" fontId="10" fillId="0" borderId="0"/>
    <xf numFmtId="0" fontId="5" fillId="0" borderId="0" applyNumberFormat="0" applyFill="0" applyBorder="0" applyAlignment="0" applyProtection="0"/>
  </cellStyleXfs>
  <cellXfs count="265">
    <xf numFmtId="0" fontId="0" fillId="0" borderId="0" xfId="0"/>
    <xf numFmtId="0" fontId="12" fillId="0" borderId="0" xfId="39" applyFont="1" applyAlignment="1" applyProtection="1">
      <alignment vertical="center"/>
      <protection locked="0"/>
    </xf>
    <xf numFmtId="0" fontId="12" fillId="0" borderId="0" xfId="40" applyFont="1"/>
    <xf numFmtId="0" fontId="14" fillId="0" borderId="0" xfId="40" applyFont="1" applyAlignment="1">
      <alignment horizontal="center" vertical="top" wrapText="1"/>
    </xf>
    <xf numFmtId="0" fontId="14" fillId="0" borderId="11" xfId="39" applyFont="1" applyBorder="1" applyAlignment="1">
      <alignment horizontal="center" vertical="center" wrapText="1"/>
    </xf>
    <xf numFmtId="3" fontId="15" fillId="0" borderId="5" xfId="39" applyNumberFormat="1" applyFont="1" applyBorder="1" applyAlignment="1">
      <alignment horizontal="center" vertical="center" wrapText="1"/>
    </xf>
    <xf numFmtId="0" fontId="12" fillId="0" borderId="11" xfId="39" applyFont="1" applyBorder="1" applyAlignment="1">
      <alignment horizontal="center" vertical="center"/>
    </xf>
    <xf numFmtId="0" fontId="16" fillId="0" borderId="11" xfId="39" applyFont="1" applyBorder="1" applyAlignment="1">
      <alignment horizontal="center" vertical="center"/>
    </xf>
    <xf numFmtId="0" fontId="12" fillId="0" borderId="11" xfId="39" applyFont="1" applyBorder="1" applyAlignment="1">
      <alignment horizontal="center" vertical="center" wrapText="1"/>
    </xf>
    <xf numFmtId="0" fontId="12" fillId="16" borderId="11" xfId="39" applyFont="1" applyFill="1" applyBorder="1" applyAlignment="1">
      <alignment horizontal="center" vertical="center" wrapText="1"/>
    </xf>
    <xf numFmtId="3" fontId="15" fillId="16" borderId="5" xfId="39" applyNumberFormat="1" applyFont="1" applyFill="1" applyBorder="1" applyAlignment="1">
      <alignment horizontal="center" vertical="center" wrapText="1"/>
    </xf>
    <xf numFmtId="2" fontId="12" fillId="0" borderId="11" xfId="39" applyNumberFormat="1" applyFont="1" applyBorder="1" applyAlignment="1">
      <alignment horizontal="center" vertical="center" wrapText="1"/>
    </xf>
    <xf numFmtId="2" fontId="14" fillId="0" borderId="11" xfId="39" applyNumberFormat="1" applyFont="1" applyBorder="1" applyAlignment="1">
      <alignment horizontal="center" vertical="center" wrapText="1"/>
    </xf>
    <xf numFmtId="0" fontId="14" fillId="16" borderId="11" xfId="39" applyFont="1" applyFill="1" applyBorder="1" applyAlignment="1">
      <alignment horizontal="center" vertical="center" wrapText="1"/>
    </xf>
    <xf numFmtId="14" fontId="14" fillId="0" borderId="11" xfId="39" applyNumberFormat="1" applyFont="1" applyBorder="1" applyAlignment="1">
      <alignment horizontal="center" vertical="center" wrapText="1"/>
    </xf>
    <xf numFmtId="0" fontId="17" fillId="0" borderId="11" xfId="39" applyFont="1" applyBorder="1" applyAlignment="1" applyProtection="1">
      <alignment vertical="center"/>
      <protection locked="0"/>
    </xf>
    <xf numFmtId="3" fontId="15" fillId="0" borderId="5" xfId="39" applyNumberFormat="1" applyFont="1" applyBorder="1" applyAlignment="1">
      <alignment horizontal="center" vertical="center"/>
    </xf>
    <xf numFmtId="3" fontId="14" fillId="0" borderId="5" xfId="39" applyNumberFormat="1" applyFont="1" applyBorder="1" applyAlignment="1">
      <alignment horizontal="center" vertical="center"/>
    </xf>
    <xf numFmtId="3" fontId="13" fillId="0" borderId="5" xfId="39" applyNumberFormat="1" applyFont="1" applyBorder="1" applyAlignment="1">
      <alignment horizontal="center" vertical="center" wrapText="1"/>
    </xf>
    <xf numFmtId="3" fontId="13" fillId="0" borderId="5" xfId="39" applyNumberFormat="1" applyFont="1" applyBorder="1" applyAlignment="1">
      <alignment horizontal="center" vertical="center"/>
    </xf>
    <xf numFmtId="49" fontId="12" fillId="0" borderId="5" xfId="0" applyNumberFormat="1" applyFont="1" applyBorder="1" applyAlignment="1">
      <alignment horizontal="left" vertical="center" wrapText="1"/>
    </xf>
    <xf numFmtId="4" fontId="17" fillId="0" borderId="0" xfId="39" applyNumberFormat="1" applyFont="1" applyAlignment="1" applyProtection="1">
      <alignment vertical="center"/>
      <protection locked="0"/>
    </xf>
    <xf numFmtId="0" fontId="17" fillId="0" borderId="0" xfId="39" applyFont="1" applyAlignment="1" applyProtection="1">
      <alignment vertical="center"/>
      <protection locked="0"/>
    </xf>
    <xf numFmtId="0" fontId="20" fillId="0" borderId="0" xfId="39" applyFont="1" applyAlignment="1" applyProtection="1">
      <alignment vertical="center"/>
      <protection locked="0"/>
    </xf>
    <xf numFmtId="0" fontId="12" fillId="0" borderId="5" xfId="39" applyFont="1" applyBorder="1" applyAlignment="1" applyProtection="1">
      <alignment vertical="center"/>
      <protection locked="0"/>
    </xf>
    <xf numFmtId="0" fontId="12" fillId="0" borderId="5" xfId="39" applyFont="1" applyBorder="1" applyAlignment="1" applyProtection="1">
      <alignment horizontal="center" vertical="center"/>
      <protection locked="0"/>
    </xf>
    <xf numFmtId="3" fontId="15" fillId="0" borderId="5" xfId="39" applyNumberFormat="1" applyFont="1" applyBorder="1" applyAlignment="1" applyProtection="1">
      <alignment horizontal="center" vertical="center"/>
      <protection locked="0"/>
    </xf>
    <xf numFmtId="0" fontId="22" fillId="0" borderId="5" xfId="39" applyFont="1" applyBorder="1" applyAlignment="1">
      <alignment horizontal="center" vertical="center" wrapText="1"/>
    </xf>
    <xf numFmtId="0" fontId="12" fillId="0" borderId="5" xfId="0" applyFont="1" applyBorder="1" applyAlignment="1">
      <alignment wrapText="1"/>
    </xf>
    <xf numFmtId="2" fontId="21" fillId="0" borderId="5" xfId="0" applyNumberFormat="1" applyFont="1" applyBorder="1" applyAlignment="1">
      <alignment horizontal="left" vertical="center" wrapText="1"/>
    </xf>
    <xf numFmtId="0" fontId="12" fillId="0" borderId="0" xfId="39" applyFont="1" applyAlignment="1">
      <alignment vertical="center" wrapText="1"/>
    </xf>
    <xf numFmtId="0" fontId="11" fillId="0" borderId="0" xfId="39" applyAlignment="1" applyProtection="1">
      <alignment vertical="center"/>
      <protection locked="0"/>
    </xf>
    <xf numFmtId="49" fontId="12" fillId="0" borderId="5" xfId="39" applyNumberFormat="1" applyFont="1" applyBorder="1" applyAlignment="1">
      <alignment horizontal="left" vertical="center" wrapText="1"/>
    </xf>
    <xf numFmtId="0" fontId="12" fillId="0" borderId="5" xfId="39" applyFont="1" applyBorder="1" applyAlignment="1">
      <alignment horizontal="center" vertical="center" wrapText="1"/>
    </xf>
    <xf numFmtId="0" fontId="12" fillId="0" borderId="5" xfId="0" applyFont="1" applyBorder="1" applyAlignment="1">
      <alignment horizontal="left" vertical="center" wrapText="1"/>
    </xf>
    <xf numFmtId="49" fontId="12" fillId="0" borderId="5" xfId="0" applyNumberFormat="1" applyFont="1" applyBorder="1" applyAlignment="1">
      <alignment wrapText="1"/>
    </xf>
    <xf numFmtId="4" fontId="23" fillId="0" borderId="0" xfId="39" applyNumberFormat="1" applyFont="1" applyAlignment="1" applyProtection="1">
      <alignment vertical="center"/>
      <protection locked="0"/>
    </xf>
    <xf numFmtId="0" fontId="23" fillId="0" borderId="0" xfId="39" applyFont="1" applyAlignment="1" applyProtection="1">
      <alignment vertical="center"/>
      <protection locked="0"/>
    </xf>
    <xf numFmtId="0" fontId="24" fillId="0" borderId="5" xfId="39" applyFont="1" applyBorder="1" applyAlignment="1">
      <alignment horizontal="center" vertical="center" wrapText="1"/>
    </xf>
    <xf numFmtId="4" fontId="12" fillId="0" borderId="0" xfId="39" applyNumberFormat="1" applyFont="1" applyAlignment="1" applyProtection="1">
      <alignment vertical="center"/>
      <protection locked="0"/>
    </xf>
    <xf numFmtId="49" fontId="12" fillId="16" borderId="5" xfId="0" applyNumberFormat="1" applyFont="1" applyFill="1" applyBorder="1" applyAlignment="1">
      <alignment wrapText="1"/>
    </xf>
    <xf numFmtId="4" fontId="12" fillId="16" borderId="0" xfId="39" applyNumberFormat="1" applyFont="1" applyFill="1" applyAlignment="1" applyProtection="1">
      <alignment vertical="center"/>
      <protection locked="0"/>
    </xf>
    <xf numFmtId="0" fontId="12" fillId="16" borderId="0" xfId="39" applyFont="1" applyFill="1" applyAlignment="1" applyProtection="1">
      <alignment vertical="center"/>
      <protection locked="0"/>
    </xf>
    <xf numFmtId="0" fontId="12" fillId="0" borderId="5" xfId="0" applyFont="1" applyBorder="1" applyAlignment="1">
      <alignment horizontal="left" wrapText="1"/>
    </xf>
    <xf numFmtId="0" fontId="12" fillId="16" borderId="5" xfId="0" applyFont="1" applyFill="1" applyBorder="1" applyAlignment="1">
      <alignment horizontal="left" wrapText="1"/>
    </xf>
    <xf numFmtId="0" fontId="12" fillId="0" borderId="5" xfId="39" applyFont="1" applyBorder="1" applyAlignment="1">
      <alignment horizontal="left" vertical="center" wrapText="1"/>
    </xf>
    <xf numFmtId="2" fontId="12" fillId="0" borderId="8" xfId="0" applyNumberFormat="1" applyFont="1" applyBorder="1" applyAlignment="1">
      <alignment horizontal="center" vertical="center" wrapText="1"/>
    </xf>
    <xf numFmtId="4" fontId="17" fillId="16" borderId="0" xfId="39" applyNumberFormat="1" applyFont="1" applyFill="1" applyAlignment="1" applyProtection="1">
      <alignment vertical="center"/>
      <protection locked="0"/>
    </xf>
    <xf numFmtId="0" fontId="17" fillId="16" borderId="0" xfId="39" applyFont="1" applyFill="1" applyAlignment="1" applyProtection="1">
      <alignment vertical="center"/>
      <protection locked="0"/>
    </xf>
    <xf numFmtId="49" fontId="22" fillId="0" borderId="5" xfId="39" applyNumberFormat="1" applyFont="1" applyBorder="1" applyAlignment="1">
      <alignment horizontal="center" vertical="center" wrapText="1"/>
    </xf>
    <xf numFmtId="49" fontId="12" fillId="0" borderId="5" xfId="0" applyNumberFormat="1" applyFont="1" applyBorder="1" applyAlignment="1">
      <alignment horizontal="left" wrapText="1"/>
    </xf>
    <xf numFmtId="4" fontId="20" fillId="0" borderId="0" xfId="39" applyNumberFormat="1" applyFont="1" applyAlignment="1" applyProtection="1">
      <alignment vertical="center"/>
      <protection locked="0"/>
    </xf>
    <xf numFmtId="2" fontId="12" fillId="0" borderId="5" xfId="0" applyNumberFormat="1" applyFont="1" applyBorder="1" applyAlignment="1">
      <alignment horizontal="left" wrapText="1"/>
    </xf>
    <xf numFmtId="49" fontId="12" fillId="0" borderId="5" xfId="0" applyNumberFormat="1" applyFont="1" applyBorder="1" applyAlignment="1">
      <alignment vertical="center" wrapText="1"/>
    </xf>
    <xf numFmtId="0" fontId="24" fillId="0" borderId="5" xfId="39" applyFont="1" applyBorder="1" applyAlignment="1">
      <alignment horizontal="left" vertical="center" wrapText="1"/>
    </xf>
    <xf numFmtId="4" fontId="25" fillId="0" borderId="0" xfId="39" applyNumberFormat="1" applyFont="1" applyAlignment="1" applyProtection="1">
      <alignment vertical="center"/>
      <protection locked="0"/>
    </xf>
    <xf numFmtId="0" fontId="25" fillId="0" borderId="0" xfId="39" applyFont="1" applyAlignment="1" applyProtection="1">
      <alignment vertical="center"/>
      <protection locked="0"/>
    </xf>
    <xf numFmtId="0" fontId="12" fillId="0" borderId="5" xfId="0" applyFont="1" applyBorder="1" applyAlignment="1">
      <alignment vertical="center" wrapText="1"/>
    </xf>
    <xf numFmtId="2" fontId="21" fillId="0" borderId="5" xfId="0" applyNumberFormat="1" applyFont="1" applyBorder="1" applyAlignment="1">
      <alignment horizontal="left" wrapText="1"/>
    </xf>
    <xf numFmtId="49" fontId="14" fillId="0" borderId="5" xfId="0" applyNumberFormat="1" applyFont="1" applyBorder="1" applyAlignment="1">
      <alignment wrapText="1"/>
    </xf>
    <xf numFmtId="4" fontId="14" fillId="0" borderId="0" xfId="39" applyNumberFormat="1" applyFont="1" applyAlignment="1" applyProtection="1">
      <alignment vertical="center"/>
      <protection locked="0"/>
    </xf>
    <xf numFmtId="0" fontId="14" fillId="0" borderId="0" xfId="39" applyFont="1" applyAlignment="1" applyProtection="1">
      <alignment vertical="center"/>
      <protection locked="0"/>
    </xf>
    <xf numFmtId="0" fontId="11" fillId="0" borderId="0" xfId="0" applyFont="1"/>
    <xf numFmtId="0" fontId="13" fillId="0" borderId="5" xfId="39" applyFont="1" applyBorder="1" applyAlignment="1">
      <alignment vertical="center" wrapText="1"/>
    </xf>
    <xf numFmtId="0" fontId="15" fillId="0" borderId="5" xfId="39" applyFont="1" applyBorder="1" applyAlignment="1">
      <alignment vertical="center" wrapText="1"/>
    </xf>
    <xf numFmtId="0" fontId="20" fillId="0" borderId="0" xfId="0" applyFont="1"/>
    <xf numFmtId="3" fontId="11" fillId="0" borderId="0" xfId="39" applyNumberFormat="1" applyAlignment="1" applyProtection="1">
      <alignment vertical="center"/>
      <protection locked="0"/>
    </xf>
    <xf numFmtId="0" fontId="14" fillId="17" borderId="11" xfId="39" applyFont="1" applyFill="1" applyBorder="1" applyAlignment="1">
      <alignment horizontal="center" vertical="center" wrapText="1"/>
    </xf>
    <xf numFmtId="0" fontId="13" fillId="0" borderId="5" xfId="40" applyFont="1" applyBorder="1" applyAlignment="1">
      <alignment horizontal="center" vertical="center" wrapText="1"/>
    </xf>
    <xf numFmtId="14" fontId="14" fillId="16" borderId="11" xfId="39" applyNumberFormat="1" applyFont="1" applyFill="1" applyBorder="1" applyAlignment="1">
      <alignment horizontal="center" vertical="center" wrapText="1"/>
    </xf>
    <xf numFmtId="49" fontId="27" fillId="0" borderId="10" xfId="40" applyNumberFormat="1" applyFont="1" applyBorder="1" applyAlignment="1">
      <alignment horizontal="center" vertical="center"/>
    </xf>
    <xf numFmtId="49" fontId="27" fillId="0" borderId="5" xfId="39" applyNumberFormat="1" applyFont="1" applyBorder="1" applyAlignment="1">
      <alignment horizontal="center" vertical="center" wrapText="1"/>
    </xf>
    <xf numFmtId="0" fontId="27" fillId="0" borderId="5" xfId="39" applyFont="1" applyBorder="1" applyAlignment="1">
      <alignment horizontal="center" vertical="center" wrapText="1"/>
    </xf>
    <xf numFmtId="49" fontId="18" fillId="0" borderId="5" xfId="39" applyNumberFormat="1" applyFont="1" applyBorder="1" applyAlignment="1">
      <alignment horizontal="center" vertical="center" wrapText="1"/>
    </xf>
    <xf numFmtId="49" fontId="18" fillId="0" borderId="5" xfId="0" applyNumberFormat="1" applyFont="1" applyBorder="1" applyAlignment="1">
      <alignment horizontal="center" vertical="center"/>
    </xf>
    <xf numFmtId="49" fontId="18" fillId="0" borderId="8" xfId="0" applyNumberFormat="1" applyFont="1" applyBorder="1" applyAlignment="1">
      <alignment horizontal="center" vertical="center" wrapText="1"/>
    </xf>
    <xf numFmtId="49" fontId="27" fillId="0" borderId="5" xfId="0" applyNumberFormat="1" applyFont="1" applyBorder="1" applyAlignment="1">
      <alignment horizontal="center" vertical="center"/>
    </xf>
    <xf numFmtId="49" fontId="27" fillId="0" borderId="8" xfId="0" applyNumberFormat="1" applyFont="1" applyBorder="1" applyAlignment="1">
      <alignment horizontal="center" vertical="center" wrapText="1"/>
    </xf>
    <xf numFmtId="49" fontId="29" fillId="0" borderId="5" xfId="0" applyNumberFormat="1" applyFont="1" applyBorder="1" applyAlignment="1">
      <alignment horizontal="center" vertical="center"/>
    </xf>
    <xf numFmtId="0" fontId="27" fillId="0" borderId="5" xfId="39" applyFont="1" applyBorder="1" applyAlignment="1">
      <alignment horizontal="center" vertical="center"/>
    </xf>
    <xf numFmtId="0" fontId="27" fillId="0" borderId="0" xfId="39" applyFont="1" applyAlignment="1">
      <alignment horizontal="center" vertical="center"/>
    </xf>
    <xf numFmtId="0" fontId="27" fillId="0" borderId="0" xfId="39" applyFont="1" applyAlignment="1" applyProtection="1">
      <alignment horizontal="center" vertical="center"/>
      <protection locked="0"/>
    </xf>
    <xf numFmtId="0" fontId="27" fillId="0" borderId="0" xfId="40" applyFont="1" applyAlignment="1">
      <alignment horizontal="center" vertical="center"/>
    </xf>
    <xf numFmtId="0" fontId="18" fillId="0" borderId="0" xfId="40" applyFont="1" applyAlignment="1">
      <alignment horizontal="center" vertical="center" wrapText="1"/>
    </xf>
    <xf numFmtId="49" fontId="28" fillId="0" borderId="5" xfId="0" applyNumberFormat="1" applyFont="1" applyBorder="1" applyAlignment="1">
      <alignment horizontal="center" vertical="center"/>
    </xf>
    <xf numFmtId="49" fontId="27" fillId="16" borderId="5" xfId="0" applyNumberFormat="1" applyFont="1" applyFill="1" applyBorder="1" applyAlignment="1">
      <alignment horizontal="center" vertical="center"/>
    </xf>
    <xf numFmtId="0" fontId="12" fillId="0" borderId="0" xfId="39" applyFont="1" applyAlignment="1" applyProtection="1">
      <alignment horizontal="center" vertical="center"/>
      <protection locked="0"/>
    </xf>
    <xf numFmtId="0" fontId="13" fillId="0" borderId="0" xfId="0" applyFont="1" applyAlignment="1">
      <alignment horizontal="center" vertical="center"/>
    </xf>
    <xf numFmtId="3" fontId="15" fillId="16" borderId="5" xfId="39" applyNumberFormat="1" applyFont="1" applyFill="1" applyBorder="1" applyAlignment="1">
      <alignment horizontal="center" vertical="center"/>
    </xf>
    <xf numFmtId="4" fontId="15" fillId="16" borderId="5" xfId="39" applyNumberFormat="1" applyFont="1" applyFill="1" applyBorder="1" applyAlignment="1">
      <alignment horizontal="center" vertical="center"/>
    </xf>
    <xf numFmtId="4" fontId="13" fillId="0" borderId="5" xfId="39" applyNumberFormat="1" applyFont="1" applyBorder="1" applyAlignment="1" applyProtection="1">
      <alignment horizontal="center" vertical="center"/>
      <protection locked="0"/>
    </xf>
    <xf numFmtId="3" fontId="12" fillId="0" borderId="5" xfId="39" applyNumberFormat="1" applyFont="1" applyBorder="1" applyAlignment="1" applyProtection="1">
      <alignment horizontal="center" vertical="center"/>
      <protection locked="0"/>
    </xf>
    <xf numFmtId="0" fontId="20" fillId="0" borderId="0" xfId="39" applyFont="1" applyAlignment="1" applyProtection="1">
      <alignment horizontal="center" vertical="center"/>
      <protection locked="0"/>
    </xf>
    <xf numFmtId="0" fontId="13" fillId="0" borderId="0" xfId="39" applyFont="1" applyAlignment="1" applyProtection="1">
      <alignment horizontal="center" vertical="center"/>
      <protection locked="0"/>
    </xf>
    <xf numFmtId="3" fontId="13" fillId="0" borderId="0" xfId="39" applyNumberFormat="1" applyFont="1" applyAlignment="1" applyProtection="1">
      <alignment horizontal="center" vertical="center"/>
      <protection locked="0"/>
    </xf>
    <xf numFmtId="0" fontId="12" fillId="0" borderId="0" xfId="40" applyFont="1" applyAlignment="1">
      <alignment horizontal="center" vertical="center"/>
    </xf>
    <xf numFmtId="0" fontId="14" fillId="0" borderId="0" xfId="40" applyFont="1" applyAlignment="1">
      <alignment horizontal="center" vertical="center" wrapText="1"/>
    </xf>
    <xf numFmtId="0" fontId="15" fillId="0" borderId="0" xfId="40" applyFont="1" applyAlignment="1">
      <alignment horizontal="center" vertical="center" wrapText="1"/>
    </xf>
    <xf numFmtId="2" fontId="12" fillId="16" borderId="5" xfId="0" applyNumberFormat="1" applyFont="1" applyFill="1" applyBorder="1" applyAlignment="1">
      <alignment horizontal="left" wrapText="1"/>
    </xf>
    <xf numFmtId="49" fontId="12" fillId="16" borderId="5" xfId="0" applyNumberFormat="1" applyFont="1" applyFill="1" applyBorder="1" applyAlignment="1">
      <alignment horizontal="left" vertical="center" wrapText="1"/>
    </xf>
    <xf numFmtId="0" fontId="12" fillId="16" borderId="5" xfId="0" applyFont="1" applyFill="1" applyBorder="1" applyAlignment="1">
      <alignment horizontal="left" vertical="center" wrapText="1"/>
    </xf>
    <xf numFmtId="0" fontId="12" fillId="16" borderId="11" xfId="39" applyFont="1" applyFill="1" applyBorder="1" applyAlignment="1">
      <alignment horizontal="center" vertical="center"/>
    </xf>
    <xf numFmtId="49" fontId="27" fillId="16" borderId="5" xfId="39" applyNumberFormat="1" applyFont="1" applyFill="1" applyBorder="1" applyAlignment="1">
      <alignment horizontal="center" vertical="center" wrapText="1"/>
    </xf>
    <xf numFmtId="49" fontId="12" fillId="16" borderId="5" xfId="39" applyNumberFormat="1" applyFont="1" applyFill="1" applyBorder="1" applyAlignment="1">
      <alignment horizontal="left" vertical="center" wrapText="1"/>
    </xf>
    <xf numFmtId="3" fontId="31" fillId="16" borderId="5" xfId="39" applyNumberFormat="1" applyFont="1" applyFill="1" applyBorder="1" applyAlignment="1">
      <alignment horizontal="center" vertical="center"/>
    </xf>
    <xf numFmtId="49" fontId="27" fillId="18" borderId="5" xfId="0" applyNumberFormat="1" applyFont="1" applyFill="1" applyBorder="1" applyAlignment="1">
      <alignment horizontal="center" vertical="center"/>
    </xf>
    <xf numFmtId="49" fontId="12" fillId="18" borderId="5" xfId="0" applyNumberFormat="1" applyFont="1" applyFill="1" applyBorder="1" applyAlignment="1">
      <alignment horizontal="left" vertical="center" wrapText="1"/>
    </xf>
    <xf numFmtId="0" fontId="12" fillId="18" borderId="11" xfId="39" applyFont="1" applyFill="1" applyBorder="1" applyAlignment="1">
      <alignment horizontal="center" vertical="center"/>
    </xf>
    <xf numFmtId="3" fontId="15" fillId="18" borderId="5" xfId="39" applyNumberFormat="1" applyFont="1" applyFill="1" applyBorder="1" applyAlignment="1">
      <alignment horizontal="center" vertical="center" wrapText="1"/>
    </xf>
    <xf numFmtId="3" fontId="15" fillId="18" borderId="5" xfId="39" applyNumberFormat="1" applyFont="1" applyFill="1" applyBorder="1" applyAlignment="1">
      <alignment horizontal="center" vertical="center"/>
    </xf>
    <xf numFmtId="4" fontId="17" fillId="18" borderId="0" xfId="39" applyNumberFormat="1" applyFont="1" applyFill="1" applyAlignment="1" applyProtection="1">
      <alignment vertical="center"/>
      <protection locked="0"/>
    </xf>
    <xf numFmtId="0" fontId="17" fillId="18" borderId="0" xfId="39" applyFont="1" applyFill="1" applyAlignment="1" applyProtection="1">
      <alignment vertical="center"/>
      <protection locked="0"/>
    </xf>
    <xf numFmtId="0" fontId="14" fillId="18" borderId="11" xfId="39" applyFont="1" applyFill="1" applyBorder="1" applyAlignment="1">
      <alignment horizontal="center" vertical="center" wrapText="1"/>
    </xf>
    <xf numFmtId="4" fontId="23" fillId="18" borderId="0" xfId="39" applyNumberFormat="1" applyFont="1" applyFill="1" applyAlignment="1" applyProtection="1">
      <alignment vertical="center"/>
      <protection locked="0"/>
    </xf>
    <xf numFmtId="0" fontId="23" fillId="18" borderId="0" xfId="39" applyFont="1" applyFill="1" applyAlignment="1" applyProtection="1">
      <alignment vertical="center"/>
      <protection locked="0"/>
    </xf>
    <xf numFmtId="0" fontId="12" fillId="18" borderId="5" xfId="0" applyFont="1" applyFill="1" applyBorder="1" applyAlignment="1">
      <alignment wrapText="1"/>
    </xf>
    <xf numFmtId="49" fontId="29" fillId="18" borderId="5" xfId="0" applyNumberFormat="1" applyFont="1" applyFill="1" applyBorder="1" applyAlignment="1">
      <alignment horizontal="center" vertical="center"/>
    </xf>
    <xf numFmtId="0" fontId="12" fillId="18" borderId="11" xfId="39" applyFont="1" applyFill="1" applyBorder="1" applyAlignment="1">
      <alignment horizontal="center" vertical="center" wrapText="1"/>
    </xf>
    <xf numFmtId="4" fontId="12" fillId="18" borderId="0" xfId="39" applyNumberFormat="1" applyFont="1" applyFill="1" applyAlignment="1" applyProtection="1">
      <alignment vertical="center"/>
      <protection locked="0"/>
    </xf>
    <xf numFmtId="0" fontId="12" fillId="18" borderId="0" xfId="39" applyFont="1" applyFill="1" applyAlignment="1" applyProtection="1">
      <alignment vertical="center"/>
      <protection locked="0"/>
    </xf>
    <xf numFmtId="49" fontId="18" fillId="18" borderId="5" xfId="39" applyNumberFormat="1" applyFont="1" applyFill="1" applyBorder="1" applyAlignment="1">
      <alignment horizontal="center" vertical="center" wrapText="1"/>
    </xf>
    <xf numFmtId="49" fontId="27" fillId="18" borderId="5" xfId="39" applyNumberFormat="1" applyFont="1" applyFill="1" applyBorder="1" applyAlignment="1">
      <alignment horizontal="center" vertical="center" wrapText="1"/>
    </xf>
    <xf numFmtId="49" fontId="22" fillId="18" borderId="5" xfId="39" applyNumberFormat="1" applyFont="1" applyFill="1" applyBorder="1" applyAlignment="1">
      <alignment horizontal="center" vertical="center" wrapText="1"/>
    </xf>
    <xf numFmtId="0" fontId="11" fillId="18" borderId="0" xfId="39" applyFill="1" applyAlignment="1" applyProtection="1">
      <alignment vertical="center"/>
      <protection locked="0"/>
    </xf>
    <xf numFmtId="49" fontId="12" fillId="18" borderId="5" xfId="0" applyNumberFormat="1" applyFont="1" applyFill="1" applyBorder="1" applyAlignment="1">
      <alignment vertical="center" wrapText="1"/>
    </xf>
    <xf numFmtId="49" fontId="18" fillId="18" borderId="5" xfId="0" applyNumberFormat="1" applyFont="1" applyFill="1" applyBorder="1" applyAlignment="1">
      <alignment horizontal="center" vertical="center"/>
    </xf>
    <xf numFmtId="0" fontId="22" fillId="18" borderId="5" xfId="0" applyFont="1" applyFill="1" applyBorder="1" applyAlignment="1">
      <alignment horizontal="center" vertical="center" wrapText="1"/>
    </xf>
    <xf numFmtId="0" fontId="19" fillId="18" borderId="0" xfId="0" applyFont="1" applyFill="1" applyAlignment="1">
      <alignment horizontal="center" vertical="center"/>
    </xf>
    <xf numFmtId="0" fontId="19" fillId="18" borderId="11" xfId="0" applyFont="1" applyFill="1" applyBorder="1" applyAlignment="1">
      <alignment horizontal="center" vertical="center"/>
    </xf>
    <xf numFmtId="0" fontId="22" fillId="18" borderId="5" xfId="39" applyFont="1" applyFill="1" applyBorder="1" applyAlignment="1">
      <alignment horizontal="center" vertical="center" wrapText="1"/>
    </xf>
    <xf numFmtId="0" fontId="12" fillId="18" borderId="5" xfId="0" applyFont="1" applyFill="1" applyBorder="1" applyAlignment="1">
      <alignment horizontal="left" vertical="center" wrapText="1"/>
    </xf>
    <xf numFmtId="3" fontId="13" fillId="18" borderId="5" xfId="39" applyNumberFormat="1" applyFont="1" applyFill="1" applyBorder="1" applyAlignment="1">
      <alignment horizontal="center" vertical="center" wrapText="1"/>
    </xf>
    <xf numFmtId="3" fontId="13" fillId="18" borderId="5" xfId="39" applyNumberFormat="1" applyFont="1" applyFill="1" applyBorder="1" applyAlignment="1">
      <alignment horizontal="center" vertical="center"/>
    </xf>
    <xf numFmtId="0" fontId="27" fillId="18" borderId="5" xfId="0" applyFont="1" applyFill="1" applyBorder="1" applyAlignment="1">
      <alignment horizontal="center" vertical="center" wrapText="1"/>
    </xf>
    <xf numFmtId="49" fontId="22" fillId="18" borderId="9" xfId="0" applyNumberFormat="1" applyFont="1" applyFill="1" applyBorder="1" applyAlignment="1">
      <alignment horizontal="center" wrapText="1"/>
    </xf>
    <xf numFmtId="49" fontId="18" fillId="18" borderId="8" xfId="0" applyNumberFormat="1" applyFont="1" applyFill="1" applyBorder="1" applyAlignment="1">
      <alignment horizontal="center" vertical="center" wrapText="1"/>
    </xf>
    <xf numFmtId="0" fontId="22" fillId="18" borderId="5" xfId="0" applyFont="1" applyFill="1" applyBorder="1" applyAlignment="1">
      <alignment horizontal="center" wrapText="1"/>
    </xf>
    <xf numFmtId="0" fontId="27" fillId="18" borderId="5" xfId="39" applyFont="1" applyFill="1" applyBorder="1" applyAlignment="1">
      <alignment horizontal="center" vertical="center"/>
    </xf>
    <xf numFmtId="49" fontId="27" fillId="18" borderId="5" xfId="39" applyNumberFormat="1" applyFont="1" applyFill="1" applyBorder="1" applyAlignment="1">
      <alignment horizontal="center" vertical="center"/>
    </xf>
    <xf numFmtId="0" fontId="12" fillId="18" borderId="5" xfId="39" applyFont="1" applyFill="1" applyBorder="1" applyAlignment="1">
      <alignment vertical="center" wrapText="1"/>
    </xf>
    <xf numFmtId="0" fontId="12" fillId="18" borderId="5" xfId="39" applyFont="1" applyFill="1" applyBorder="1" applyAlignment="1" applyProtection="1">
      <alignment vertical="center"/>
      <protection locked="0"/>
    </xf>
    <xf numFmtId="3" fontId="13" fillId="18" borderId="5" xfId="39" applyNumberFormat="1" applyFont="1" applyFill="1" applyBorder="1" applyAlignment="1" applyProtection="1">
      <alignment horizontal="center" vertical="center"/>
      <protection locked="0"/>
    </xf>
    <xf numFmtId="4" fontId="13" fillId="18" borderId="5" xfId="39" applyNumberFormat="1" applyFont="1" applyFill="1" applyBorder="1" applyAlignment="1" applyProtection="1">
      <alignment horizontal="center" vertical="center"/>
      <protection locked="0"/>
    </xf>
    <xf numFmtId="0" fontId="11" fillId="18" borderId="0" xfId="0" applyFont="1" applyFill="1"/>
    <xf numFmtId="0" fontId="11" fillId="18" borderId="6" xfId="0" applyFont="1" applyFill="1" applyBorder="1"/>
    <xf numFmtId="0" fontId="11" fillId="18" borderId="5" xfId="0" applyFont="1" applyFill="1" applyBorder="1"/>
    <xf numFmtId="3" fontId="15" fillId="18" borderId="5" xfId="39" applyNumberFormat="1" applyFont="1" applyFill="1" applyBorder="1" applyAlignment="1" applyProtection="1">
      <alignment horizontal="center" vertical="center"/>
      <protection locked="0"/>
    </xf>
    <xf numFmtId="4" fontId="15" fillId="18" borderId="5" xfId="39" applyNumberFormat="1" applyFont="1" applyFill="1" applyBorder="1" applyAlignment="1" applyProtection="1">
      <alignment horizontal="center" vertical="center"/>
      <protection locked="0"/>
    </xf>
    <xf numFmtId="164" fontId="14" fillId="0" borderId="12" xfId="34" applyNumberFormat="1" applyFont="1" applyBorder="1" applyAlignment="1">
      <alignment horizontal="center" vertical="top" wrapText="1"/>
    </xf>
    <xf numFmtId="164" fontId="14" fillId="0" borderId="11" xfId="34" applyNumberFormat="1" applyFont="1" applyBorder="1" applyAlignment="1">
      <alignment horizontal="center" vertical="top" wrapText="1"/>
    </xf>
    <xf numFmtId="3" fontId="13" fillId="16" borderId="5" xfId="39" applyNumberFormat="1" applyFont="1" applyFill="1" applyBorder="1" applyAlignment="1">
      <alignment horizontal="center" vertical="center" wrapText="1"/>
    </xf>
    <xf numFmtId="3" fontId="13" fillId="16" borderId="5" xfId="39" applyNumberFormat="1" applyFont="1" applyFill="1" applyBorder="1" applyAlignment="1">
      <alignment horizontal="center" vertical="center"/>
    </xf>
    <xf numFmtId="3" fontId="13" fillId="15" borderId="5" xfId="39" applyNumberFormat="1" applyFont="1" applyFill="1" applyBorder="1" applyAlignment="1">
      <alignment horizontal="center" vertical="center" wrapText="1"/>
    </xf>
    <xf numFmtId="3" fontId="13" fillId="15" borderId="5" xfId="39" applyNumberFormat="1" applyFont="1" applyFill="1" applyBorder="1" applyAlignment="1">
      <alignment horizontal="center" vertical="center"/>
    </xf>
    <xf numFmtId="49" fontId="27" fillId="18" borderId="10" xfId="0" applyNumberFormat="1" applyFont="1" applyFill="1" applyBorder="1" applyAlignment="1">
      <alignment horizontal="center" vertical="center"/>
    </xf>
    <xf numFmtId="0" fontId="12" fillId="18" borderId="5" xfId="0" applyFont="1" applyFill="1" applyBorder="1" applyAlignment="1">
      <alignment horizontal="left" wrapText="1"/>
    </xf>
    <xf numFmtId="4" fontId="17" fillId="18" borderId="0" xfId="39" applyNumberFormat="1" applyFont="1" applyFill="1" applyAlignment="1" applyProtection="1">
      <alignment horizontal="center" vertical="center"/>
      <protection locked="0"/>
    </xf>
    <xf numFmtId="0" fontId="17" fillId="18" borderId="0" xfId="39" applyFont="1" applyFill="1" applyAlignment="1" applyProtection="1">
      <alignment horizontal="center" vertical="center"/>
      <protection locked="0"/>
    </xf>
    <xf numFmtId="49" fontId="12" fillId="18" borderId="5" xfId="0" applyNumberFormat="1" applyFont="1" applyFill="1" applyBorder="1" applyAlignment="1">
      <alignment wrapText="1"/>
    </xf>
    <xf numFmtId="49" fontId="30" fillId="18" borderId="10" xfId="0" applyNumberFormat="1" applyFont="1" applyFill="1" applyBorder="1" applyAlignment="1">
      <alignment horizontal="center" vertical="center"/>
    </xf>
    <xf numFmtId="49" fontId="30" fillId="18" borderId="5" xfId="0" applyNumberFormat="1" applyFont="1" applyFill="1" applyBorder="1" applyAlignment="1">
      <alignment horizontal="center" vertical="center"/>
    </xf>
    <xf numFmtId="49" fontId="21" fillId="18" borderId="5" xfId="0" applyNumberFormat="1" applyFont="1" applyFill="1" applyBorder="1" applyAlignment="1">
      <alignment horizontal="left" wrapText="1"/>
    </xf>
    <xf numFmtId="2" fontId="12" fillId="18" borderId="5" xfId="0" applyNumberFormat="1" applyFont="1" applyFill="1" applyBorder="1" applyAlignment="1">
      <alignment horizontal="left" wrapText="1"/>
    </xf>
    <xf numFmtId="2" fontId="21" fillId="18" borderId="5" xfId="0" applyNumberFormat="1" applyFont="1" applyFill="1" applyBorder="1" applyAlignment="1">
      <alignment horizontal="left" wrapText="1"/>
    </xf>
    <xf numFmtId="2" fontId="21" fillId="18" borderId="5" xfId="0" applyNumberFormat="1" applyFont="1" applyFill="1" applyBorder="1" applyAlignment="1">
      <alignment horizontal="left" vertical="center" wrapText="1"/>
    </xf>
    <xf numFmtId="0" fontId="14" fillId="19" borderId="11" xfId="39" applyFont="1" applyFill="1" applyBorder="1" applyAlignment="1">
      <alignment horizontal="center" vertical="center" wrapText="1"/>
    </xf>
    <xf numFmtId="4" fontId="15" fillId="18" borderId="5" xfId="39" applyNumberFormat="1" applyFont="1" applyFill="1" applyBorder="1" applyAlignment="1">
      <alignment horizontal="center" vertical="center"/>
    </xf>
    <xf numFmtId="0" fontId="12" fillId="18" borderId="11" xfId="39" applyFont="1" applyFill="1" applyBorder="1" applyAlignment="1">
      <alignment horizontal="left" vertical="center" wrapText="1"/>
    </xf>
    <xf numFmtId="4" fontId="17" fillId="18" borderId="0" xfId="39" applyNumberFormat="1" applyFont="1" applyFill="1" applyAlignment="1" applyProtection="1">
      <alignment horizontal="left" vertical="center"/>
      <protection locked="0"/>
    </xf>
    <xf numFmtId="0" fontId="17" fillId="18" borderId="0" xfId="39" applyFont="1" applyFill="1" applyAlignment="1" applyProtection="1">
      <alignment horizontal="left" vertical="center"/>
      <protection locked="0"/>
    </xf>
    <xf numFmtId="49" fontId="21" fillId="18" borderId="5" xfId="0" applyNumberFormat="1" applyFont="1" applyFill="1" applyBorder="1" applyAlignment="1">
      <alignment wrapText="1"/>
    </xf>
    <xf numFmtId="4" fontId="13" fillId="18" borderId="5" xfId="39" applyNumberFormat="1" applyFont="1" applyFill="1" applyBorder="1" applyAlignment="1">
      <alignment horizontal="center" vertical="center"/>
    </xf>
    <xf numFmtId="0" fontId="21" fillId="18" borderId="5" xfId="0" applyFont="1" applyFill="1" applyBorder="1" applyAlignment="1">
      <alignment horizontal="left" vertical="center" wrapText="1"/>
    </xf>
    <xf numFmtId="49" fontId="12" fillId="18" borderId="5" xfId="39" applyNumberFormat="1" applyFont="1" applyFill="1" applyBorder="1" applyAlignment="1">
      <alignment horizontal="left" vertical="center" wrapText="1"/>
    </xf>
    <xf numFmtId="2" fontId="12" fillId="18" borderId="5" xfId="0" applyNumberFormat="1" applyFont="1" applyFill="1" applyBorder="1" applyAlignment="1">
      <alignment horizontal="left" vertical="center" wrapText="1"/>
    </xf>
    <xf numFmtId="49" fontId="14" fillId="18" borderId="5" xfId="39" applyNumberFormat="1" applyFont="1" applyFill="1" applyBorder="1" applyAlignment="1">
      <alignment horizontal="left" vertical="center" wrapText="1"/>
    </xf>
    <xf numFmtId="164" fontId="14" fillId="18" borderId="11" xfId="34" applyNumberFormat="1" applyFont="1" applyFill="1" applyBorder="1" applyAlignment="1">
      <alignment horizontal="center" vertical="center" wrapText="1"/>
    </xf>
    <xf numFmtId="4" fontId="26" fillId="18" borderId="0" xfId="39" applyNumberFormat="1" applyFont="1" applyFill="1" applyAlignment="1" applyProtection="1">
      <alignment vertical="center"/>
      <protection locked="0"/>
    </xf>
    <xf numFmtId="0" fontId="26" fillId="18" borderId="0" xfId="39" applyFont="1" applyFill="1" applyAlignment="1" applyProtection="1">
      <alignment vertical="center"/>
      <protection locked="0"/>
    </xf>
    <xf numFmtId="0" fontId="14" fillId="18" borderId="11" xfId="39" applyFont="1" applyFill="1" applyBorder="1" applyAlignment="1">
      <alignment horizontal="center" vertical="center"/>
    </xf>
    <xf numFmtId="0" fontId="14" fillId="18" borderId="5" xfId="0" applyFont="1" applyFill="1" applyBorder="1" applyAlignment="1">
      <alignment vertical="center" wrapText="1"/>
    </xf>
    <xf numFmtId="0" fontId="14" fillId="18" borderId="5" xfId="0" applyFont="1" applyFill="1" applyBorder="1" applyAlignment="1">
      <alignment wrapText="1"/>
    </xf>
    <xf numFmtId="0" fontId="26" fillId="18" borderId="10" xfId="39" applyFont="1" applyFill="1" applyBorder="1" applyAlignment="1" applyProtection="1">
      <alignment vertical="center"/>
      <protection locked="0"/>
    </xf>
    <xf numFmtId="0" fontId="14" fillId="18" borderId="13" xfId="39" applyFont="1" applyFill="1" applyBorder="1" applyAlignment="1">
      <alignment horizontal="center" vertical="center" wrapText="1"/>
    </xf>
    <xf numFmtId="0" fontId="12" fillId="18" borderId="13" xfId="39" applyFont="1" applyFill="1" applyBorder="1" applyAlignment="1">
      <alignment horizontal="center" vertical="center"/>
    </xf>
    <xf numFmtId="3" fontId="14" fillId="18" borderId="5" xfId="39" applyNumberFormat="1" applyFont="1" applyFill="1" applyBorder="1" applyAlignment="1">
      <alignment horizontal="center" vertical="center" wrapText="1"/>
    </xf>
    <xf numFmtId="49" fontId="27" fillId="18" borderId="9" xfId="0" applyNumberFormat="1" applyFont="1" applyFill="1" applyBorder="1" applyAlignment="1">
      <alignment horizontal="center" vertical="center"/>
    </xf>
    <xf numFmtId="49" fontId="12" fillId="18" borderId="9" xfId="0" applyNumberFormat="1" applyFont="1" applyFill="1" applyBorder="1" applyAlignment="1">
      <alignment wrapText="1"/>
    </xf>
    <xf numFmtId="0" fontId="18" fillId="18" borderId="5" xfId="0" applyFont="1" applyFill="1" applyBorder="1" applyAlignment="1">
      <alignment horizontal="center" vertical="center" wrapText="1"/>
    </xf>
    <xf numFmtId="49" fontId="14" fillId="18" borderId="9" xfId="0" applyNumberFormat="1" applyFont="1" applyFill="1" applyBorder="1" applyAlignment="1">
      <alignment wrapText="1"/>
    </xf>
    <xf numFmtId="0" fontId="16" fillId="18" borderId="5" xfId="0" applyFont="1" applyFill="1" applyBorder="1" applyAlignment="1">
      <alignment wrapText="1"/>
    </xf>
    <xf numFmtId="49" fontId="27" fillId="18" borderId="5" xfId="0" applyNumberFormat="1" applyFont="1" applyFill="1" applyBorder="1" applyAlignment="1">
      <alignment horizontal="center" vertical="center" wrapText="1"/>
    </xf>
    <xf numFmtId="14" fontId="14" fillId="18" borderId="11" xfId="39" applyNumberFormat="1" applyFont="1" applyFill="1" applyBorder="1" applyAlignment="1">
      <alignment horizontal="center" vertical="center" wrapText="1"/>
    </xf>
    <xf numFmtId="49" fontId="18" fillId="18" borderId="9" xfId="0" applyNumberFormat="1" applyFont="1" applyFill="1" applyBorder="1" applyAlignment="1">
      <alignment horizontal="center" vertical="center"/>
    </xf>
    <xf numFmtId="0" fontId="12" fillId="18" borderId="5" xfId="0" applyFont="1" applyFill="1" applyBorder="1" applyAlignment="1">
      <alignment horizontal="justify" vertical="center" wrapText="1"/>
    </xf>
    <xf numFmtId="2" fontId="14" fillId="18" borderId="0" xfId="39" applyNumberFormat="1" applyFont="1" applyFill="1" applyAlignment="1" applyProtection="1">
      <alignment horizontal="center" vertical="center" wrapText="1"/>
      <protection locked="0"/>
    </xf>
    <xf numFmtId="2" fontId="14" fillId="18" borderId="11" xfId="39" applyNumberFormat="1" applyFont="1" applyFill="1" applyBorder="1" applyAlignment="1" applyProtection="1">
      <alignment horizontal="center" vertical="center" wrapText="1"/>
      <protection locked="0"/>
    </xf>
    <xf numFmtId="0" fontId="14" fillId="18" borderId="5" xfId="0" applyFont="1" applyFill="1" applyBorder="1" applyAlignment="1">
      <alignment horizontal="center" vertical="center" wrapText="1"/>
    </xf>
    <xf numFmtId="0" fontId="14" fillId="18" borderId="5" xfId="0" applyFont="1" applyFill="1" applyBorder="1" applyAlignment="1">
      <alignment horizontal="left" vertical="center" wrapText="1"/>
    </xf>
    <xf numFmtId="164" fontId="14" fillId="18" borderId="5" xfId="34" applyNumberFormat="1" applyFont="1" applyFill="1" applyBorder="1" applyAlignment="1">
      <alignment horizontal="center" vertical="center" wrapText="1"/>
    </xf>
    <xf numFmtId="0" fontId="22" fillId="0" borderId="5" xfId="0" applyFont="1" applyBorder="1" applyAlignment="1">
      <alignment horizontal="center" wrapText="1"/>
    </xf>
    <xf numFmtId="0" fontId="12" fillId="0" borderId="11" xfId="39" applyFont="1" applyBorder="1" applyAlignment="1" applyProtection="1">
      <alignment horizontal="center" vertical="center"/>
      <protection locked="0"/>
    </xf>
    <xf numFmtId="0" fontId="11" fillId="0" borderId="6" xfId="39" applyBorder="1" applyAlignment="1" applyProtection="1">
      <alignment vertical="center"/>
      <protection locked="0"/>
    </xf>
    <xf numFmtId="0" fontId="11" fillId="0" borderId="5" xfId="39" applyBorder="1" applyAlignment="1" applyProtection="1">
      <alignment vertical="center"/>
      <protection locked="0"/>
    </xf>
    <xf numFmtId="49" fontId="27" fillId="0" borderId="5" xfId="39" applyNumberFormat="1" applyFont="1" applyBorder="1" applyAlignment="1">
      <alignment horizontal="center" vertical="center"/>
    </xf>
    <xf numFmtId="0" fontId="12" fillId="0" borderId="5" xfId="39" applyFont="1" applyBorder="1" applyAlignment="1">
      <alignment vertical="center" wrapText="1"/>
    </xf>
    <xf numFmtId="3" fontId="13" fillId="0" borderId="5" xfId="39" applyNumberFormat="1" applyFont="1" applyBorder="1" applyAlignment="1" applyProtection="1">
      <alignment horizontal="center" vertical="center"/>
      <protection locked="0"/>
    </xf>
    <xf numFmtId="49" fontId="18" fillId="0" borderId="9" xfId="0" applyNumberFormat="1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 wrapText="1"/>
    </xf>
    <xf numFmtId="49" fontId="22" fillId="0" borderId="9" xfId="0" applyNumberFormat="1" applyFont="1" applyBorder="1" applyAlignment="1">
      <alignment wrapText="1"/>
    </xf>
    <xf numFmtId="49" fontId="18" fillId="20" borderId="5" xfId="39" applyNumberFormat="1" applyFont="1" applyFill="1" applyBorder="1" applyAlignment="1">
      <alignment horizontal="center" vertical="center" wrapText="1"/>
    </xf>
    <xf numFmtId="0" fontId="22" fillId="20" borderId="5" xfId="39" applyFont="1" applyFill="1" applyBorder="1" applyAlignment="1">
      <alignment horizontal="center" vertical="center" wrapText="1"/>
    </xf>
    <xf numFmtId="0" fontId="12" fillId="20" borderId="11" xfId="39" applyFont="1" applyFill="1" applyBorder="1" applyAlignment="1">
      <alignment horizontal="center" vertical="center"/>
    </xf>
    <xf numFmtId="3" fontId="15" fillId="20" borderId="5" xfId="39" applyNumberFormat="1" applyFont="1" applyFill="1" applyBorder="1" applyAlignment="1">
      <alignment horizontal="center" vertical="center" wrapText="1"/>
    </xf>
    <xf numFmtId="3" fontId="15" fillId="20" borderId="5" xfId="39" applyNumberFormat="1" applyFont="1" applyFill="1" applyBorder="1" applyAlignment="1">
      <alignment horizontal="center" vertical="center"/>
    </xf>
    <xf numFmtId="4" fontId="17" fillId="20" borderId="0" xfId="39" applyNumberFormat="1" applyFont="1" applyFill="1" applyAlignment="1" applyProtection="1">
      <alignment vertical="center"/>
      <protection locked="0"/>
    </xf>
    <xf numFmtId="0" fontId="17" fillId="20" borderId="0" xfId="39" applyFont="1" applyFill="1" applyAlignment="1" applyProtection="1">
      <alignment vertical="center"/>
      <protection locked="0"/>
    </xf>
    <xf numFmtId="49" fontId="27" fillId="20" borderId="5" xfId="0" applyNumberFormat="1" applyFont="1" applyFill="1" applyBorder="1" applyAlignment="1">
      <alignment horizontal="center" vertical="center"/>
    </xf>
    <xf numFmtId="49" fontId="12" fillId="20" borderId="5" xfId="0" applyNumberFormat="1" applyFont="1" applyFill="1" applyBorder="1" applyAlignment="1">
      <alignment horizontal="left" vertical="center" wrapText="1"/>
    </xf>
    <xf numFmtId="0" fontId="14" fillId="20" borderId="11" xfId="39" applyFont="1" applyFill="1" applyBorder="1" applyAlignment="1">
      <alignment horizontal="center" vertical="center" wrapText="1"/>
    </xf>
    <xf numFmtId="49" fontId="27" fillId="20" borderId="5" xfId="39" applyNumberFormat="1" applyFont="1" applyFill="1" applyBorder="1" applyAlignment="1">
      <alignment horizontal="center" vertical="center" wrapText="1"/>
    </xf>
    <xf numFmtId="0" fontId="12" fillId="20" borderId="5" xfId="39" applyFont="1" applyFill="1" applyBorder="1" applyAlignment="1">
      <alignment horizontal="left" vertical="center" wrapText="1"/>
    </xf>
    <xf numFmtId="0" fontId="12" fillId="20" borderId="5" xfId="0" applyFont="1" applyFill="1" applyBorder="1" applyAlignment="1">
      <alignment wrapText="1"/>
    </xf>
    <xf numFmtId="0" fontId="12" fillId="20" borderId="11" xfId="39" applyFont="1" applyFill="1" applyBorder="1" applyAlignment="1">
      <alignment horizontal="center" vertical="center" wrapText="1"/>
    </xf>
    <xf numFmtId="49" fontId="22" fillId="20" borderId="5" xfId="39" applyNumberFormat="1" applyFont="1" applyFill="1" applyBorder="1" applyAlignment="1">
      <alignment horizontal="center" vertical="center" wrapText="1"/>
    </xf>
    <xf numFmtId="0" fontId="12" fillId="20" borderId="5" xfId="0" applyFont="1" applyFill="1" applyBorder="1" applyAlignment="1">
      <alignment horizontal="left" vertical="center" wrapText="1"/>
    </xf>
    <xf numFmtId="2" fontId="12" fillId="20" borderId="5" xfId="0" applyNumberFormat="1" applyFont="1" applyFill="1" applyBorder="1" applyAlignment="1">
      <alignment horizontal="left" wrapText="1"/>
    </xf>
    <xf numFmtId="3" fontId="13" fillId="20" borderId="5" xfId="39" applyNumberFormat="1" applyFont="1" applyFill="1" applyBorder="1" applyAlignment="1">
      <alignment horizontal="center" vertical="center"/>
    </xf>
    <xf numFmtId="49" fontId="29" fillId="20" borderId="5" xfId="0" applyNumberFormat="1" applyFont="1" applyFill="1" applyBorder="1" applyAlignment="1">
      <alignment horizontal="center" vertical="center"/>
    </xf>
    <xf numFmtId="0" fontId="12" fillId="20" borderId="5" xfId="0" applyFont="1" applyFill="1" applyBorder="1" applyAlignment="1">
      <alignment vertical="center" wrapText="1"/>
    </xf>
    <xf numFmtId="4" fontId="12" fillId="20" borderId="0" xfId="39" applyNumberFormat="1" applyFont="1" applyFill="1" applyAlignment="1" applyProtection="1">
      <alignment vertical="center"/>
      <protection locked="0"/>
    </xf>
    <xf numFmtId="0" fontId="12" fillId="20" borderId="0" xfId="39" applyFont="1" applyFill="1" applyAlignment="1" applyProtection="1">
      <alignment vertical="center"/>
      <protection locked="0"/>
    </xf>
    <xf numFmtId="0" fontId="27" fillId="20" borderId="5" xfId="0" applyFont="1" applyFill="1" applyBorder="1" applyAlignment="1">
      <alignment horizontal="center" vertical="center"/>
    </xf>
    <xf numFmtId="49" fontId="30" fillId="20" borderId="5" xfId="0" applyNumberFormat="1" applyFont="1" applyFill="1" applyBorder="1" applyAlignment="1">
      <alignment horizontal="center" vertical="center"/>
    </xf>
    <xf numFmtId="49" fontId="22" fillId="20" borderId="5" xfId="0" applyNumberFormat="1" applyFont="1" applyFill="1" applyBorder="1" applyAlignment="1">
      <alignment horizontal="left" vertical="center" wrapText="1"/>
    </xf>
    <xf numFmtId="49" fontId="12" fillId="20" borderId="5" xfId="39" applyNumberFormat="1" applyFont="1" applyFill="1" applyBorder="1" applyAlignment="1">
      <alignment horizontal="left" vertical="center" wrapText="1"/>
    </xf>
    <xf numFmtId="0" fontId="12" fillId="20" borderId="11" xfId="39" applyFont="1" applyFill="1" applyBorder="1" applyAlignment="1">
      <alignment horizontal="left" vertical="center" wrapText="1"/>
    </xf>
    <xf numFmtId="4" fontId="17" fillId="20" borderId="0" xfId="39" applyNumberFormat="1" applyFont="1" applyFill="1" applyAlignment="1" applyProtection="1">
      <alignment horizontal="left" vertical="center"/>
      <protection locked="0"/>
    </xf>
    <xf numFmtId="0" fontId="17" fillId="20" borderId="0" xfId="39" applyFont="1" applyFill="1" applyAlignment="1" applyProtection="1">
      <alignment horizontal="left" vertical="center"/>
      <protection locked="0"/>
    </xf>
    <xf numFmtId="49" fontId="12" fillId="20" borderId="5" xfId="0" applyNumberFormat="1" applyFont="1" applyFill="1" applyBorder="1" applyAlignment="1">
      <alignment vertical="center" wrapText="1"/>
    </xf>
    <xf numFmtId="3" fontId="13" fillId="20" borderId="5" xfId="39" applyNumberFormat="1" applyFont="1" applyFill="1" applyBorder="1" applyAlignment="1">
      <alignment horizontal="center" vertical="center" wrapText="1"/>
    </xf>
    <xf numFmtId="2" fontId="14" fillId="17" borderId="11" xfId="39" applyNumberFormat="1" applyFont="1" applyFill="1" applyBorder="1" applyAlignment="1">
      <alignment horizontal="center" vertical="center" wrapText="1"/>
    </xf>
    <xf numFmtId="49" fontId="18" fillId="20" borderId="5" xfId="0" applyNumberFormat="1" applyFont="1" applyFill="1" applyBorder="1" applyAlignment="1">
      <alignment horizontal="center" vertical="center"/>
    </xf>
    <xf numFmtId="49" fontId="18" fillId="20" borderId="8" xfId="0" applyNumberFormat="1" applyFont="1" applyFill="1" applyBorder="1" applyAlignment="1">
      <alignment horizontal="center" vertical="center" wrapText="1"/>
    </xf>
    <xf numFmtId="2" fontId="14" fillId="20" borderId="11" xfId="39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1" fontId="13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left" vertical="center"/>
    </xf>
    <xf numFmtId="0" fontId="32" fillId="0" borderId="0" xfId="0" applyFont="1" applyAlignment="1">
      <alignment wrapText="1"/>
    </xf>
    <xf numFmtId="0" fontId="13" fillId="0" borderId="0" xfId="0" applyFont="1" applyAlignment="1">
      <alignment wrapText="1"/>
    </xf>
    <xf numFmtId="0" fontId="13" fillId="0" borderId="5" xfId="4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/>
    </xf>
    <xf numFmtId="0" fontId="27" fillId="0" borderId="8" xfId="40" applyFont="1" applyBorder="1" applyAlignment="1">
      <alignment horizontal="center" vertical="center" wrapText="1"/>
    </xf>
    <xf numFmtId="0" fontId="27" fillId="0" borderId="7" xfId="0" applyFont="1" applyBorder="1" applyAlignment="1">
      <alignment horizontal="center" vertical="center" wrapText="1"/>
    </xf>
    <xf numFmtId="0" fontId="27" fillId="0" borderId="8" xfId="0" applyFont="1" applyBorder="1" applyAlignment="1">
      <alignment horizontal="center" vertical="center" wrapText="1"/>
    </xf>
    <xf numFmtId="0" fontId="13" fillId="0" borderId="8" xfId="4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wrapText="1"/>
    </xf>
    <xf numFmtId="0" fontId="13" fillId="0" borderId="12" xfId="4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wrapText="1"/>
    </xf>
    <xf numFmtId="0" fontId="13" fillId="0" borderId="11" xfId="4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wrapText="1"/>
    </xf>
    <xf numFmtId="0" fontId="11" fillId="0" borderId="5" xfId="0" applyFont="1" applyBorder="1" applyAlignment="1">
      <alignment horizontal="center" vertical="center" wrapText="1"/>
    </xf>
    <xf numFmtId="0" fontId="15" fillId="0" borderId="0" xfId="40" applyFont="1" applyAlignment="1">
      <alignment horizontal="center" wrapText="1"/>
    </xf>
    <xf numFmtId="0" fontId="13" fillId="0" borderId="0" xfId="39" applyFont="1" applyAlignment="1" applyProtection="1">
      <alignment horizontal="left" vertical="center" wrapText="1"/>
      <protection locked="0"/>
    </xf>
    <xf numFmtId="0" fontId="32" fillId="0" borderId="0" xfId="0" applyFont="1" applyAlignment="1">
      <alignment horizontal="left" vertical="top" wrapText="1"/>
    </xf>
  </cellXfs>
  <cellStyles count="44">
    <cellStyle name="20% - Акцент1 2" xfId="1" xr:uid="{00000000-0005-0000-0000-000000000000}"/>
    <cellStyle name="20% - Акцент2 2" xfId="2" xr:uid="{00000000-0005-0000-0000-000001000000}"/>
    <cellStyle name="20% - Акцент3 2" xfId="3" xr:uid="{00000000-0005-0000-0000-000002000000}"/>
    <cellStyle name="20% - Акцент4 2" xfId="4" xr:uid="{00000000-0005-0000-0000-000003000000}"/>
    <cellStyle name="20% - Акцент5 2" xfId="5" xr:uid="{00000000-0005-0000-0000-000004000000}"/>
    <cellStyle name="20% - Акцент6 2" xfId="6" xr:uid="{00000000-0005-0000-0000-000005000000}"/>
    <cellStyle name="40% - Акцент1 2" xfId="7" xr:uid="{00000000-0005-0000-0000-000006000000}"/>
    <cellStyle name="40% - Акцент2 2" xfId="8" xr:uid="{00000000-0005-0000-0000-000007000000}"/>
    <cellStyle name="40% - Акцент3 2" xfId="9" xr:uid="{00000000-0005-0000-0000-000008000000}"/>
    <cellStyle name="40% - Акцент4 2" xfId="10" xr:uid="{00000000-0005-0000-0000-000009000000}"/>
    <cellStyle name="40% - Акцент5 2" xfId="11" xr:uid="{00000000-0005-0000-0000-00000A000000}"/>
    <cellStyle name="40% - Акцент6 2" xfId="12" xr:uid="{00000000-0005-0000-0000-00000B000000}"/>
    <cellStyle name="Ввід" xfId="13" xr:uid="{00000000-0005-0000-0000-00000C000000}"/>
    <cellStyle name="Добре" xfId="14" xr:uid="{00000000-0005-0000-0000-00000D000000}"/>
    <cellStyle name="Звичайний 10" xfId="15" xr:uid="{00000000-0005-0000-0000-00000E000000}"/>
    <cellStyle name="Звичайний 11" xfId="16" xr:uid="{00000000-0005-0000-0000-00000F000000}"/>
    <cellStyle name="Звичайний 12" xfId="17" xr:uid="{00000000-0005-0000-0000-000010000000}"/>
    <cellStyle name="Звичайний 13" xfId="18" xr:uid="{00000000-0005-0000-0000-000011000000}"/>
    <cellStyle name="Звичайний 14" xfId="19" xr:uid="{00000000-0005-0000-0000-000012000000}"/>
    <cellStyle name="Звичайний 15" xfId="20" xr:uid="{00000000-0005-0000-0000-000013000000}"/>
    <cellStyle name="Звичайний 16" xfId="21" xr:uid="{00000000-0005-0000-0000-000014000000}"/>
    <cellStyle name="Звичайний 17" xfId="22" xr:uid="{00000000-0005-0000-0000-000015000000}"/>
    <cellStyle name="Звичайний 18" xfId="23" xr:uid="{00000000-0005-0000-0000-000016000000}"/>
    <cellStyle name="Звичайний 19" xfId="24" xr:uid="{00000000-0005-0000-0000-000017000000}"/>
    <cellStyle name="Звичайний 2" xfId="25" xr:uid="{00000000-0005-0000-0000-000018000000}"/>
    <cellStyle name="Звичайний 20" xfId="26" xr:uid="{00000000-0005-0000-0000-000019000000}"/>
    <cellStyle name="Звичайний 3" xfId="27" xr:uid="{00000000-0005-0000-0000-00001A000000}"/>
    <cellStyle name="Звичайний 4" xfId="28" xr:uid="{00000000-0005-0000-0000-00001B000000}"/>
    <cellStyle name="Звичайний 5" xfId="29" xr:uid="{00000000-0005-0000-0000-00001C000000}"/>
    <cellStyle name="Звичайний 6" xfId="30" xr:uid="{00000000-0005-0000-0000-00001D000000}"/>
    <cellStyle name="Звичайний 7" xfId="31" xr:uid="{00000000-0005-0000-0000-00001E000000}"/>
    <cellStyle name="Звичайний 8" xfId="32" xr:uid="{00000000-0005-0000-0000-00001F000000}"/>
    <cellStyle name="Звичайний 9" xfId="33" xr:uid="{00000000-0005-0000-0000-000020000000}"/>
    <cellStyle name="Звичайний_Додаток _ 3 зм_ни 4575" xfId="34" xr:uid="{00000000-0005-0000-0000-000021000000}"/>
    <cellStyle name="Зв'язана клітинка" xfId="35" xr:uid="{00000000-0005-0000-0000-000022000000}"/>
    <cellStyle name="Контрольна клітинка" xfId="36" xr:uid="{00000000-0005-0000-0000-000023000000}"/>
    <cellStyle name="Назва" xfId="37" xr:uid="{00000000-0005-0000-0000-000024000000}"/>
    <cellStyle name="Обычный" xfId="0" builtinId="0"/>
    <cellStyle name="Обычный 2" xfId="38" xr:uid="{00000000-0005-0000-0000-000026000000}"/>
    <cellStyle name="Обычный_Дод 7 РП 30.01.12" xfId="39" xr:uid="{00000000-0005-0000-0000-000027000000}"/>
    <cellStyle name="Обычный_Додаток7 програми" xfId="40" xr:uid="{00000000-0005-0000-0000-000028000000}"/>
    <cellStyle name="Примечание 2" xfId="41" xr:uid="{00000000-0005-0000-0000-000029000000}"/>
    <cellStyle name="Стиль 1" xfId="42" xr:uid="{00000000-0005-0000-0000-00002A000000}"/>
    <cellStyle name="Текст попередження" xfId="43" xr:uid="{00000000-0005-0000-0000-00002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4"/>
    <pageSetUpPr fitToPage="1"/>
  </sheetPr>
  <dimension ref="A1:BG275"/>
  <sheetViews>
    <sheetView showZeros="0" tabSelected="1" view="pageBreakPreview" zoomScale="40" zoomScaleNormal="40" zoomScaleSheetLayoutView="40" workbookViewId="0">
      <pane xSplit="3" ySplit="8" topLeftCell="D9" activePane="bottomRight" state="frozen"/>
      <selection pane="topRight" activeCell="D1" sqref="D1"/>
      <selection pane="bottomLeft" activeCell="A9" sqref="A9"/>
      <selection pane="bottomRight" activeCell="Q8" sqref="Q8"/>
    </sheetView>
  </sheetViews>
  <sheetFormatPr defaultColWidth="9.83203125" defaultRowHeight="23.25" x14ac:dyDescent="0.2"/>
  <cols>
    <col min="1" max="1" width="22.33203125" style="80" customWidth="1"/>
    <col min="2" max="2" width="18.5" style="80" customWidth="1"/>
    <col min="3" max="3" width="18.6640625" style="80" customWidth="1"/>
    <col min="4" max="4" width="62.6640625" style="30" customWidth="1"/>
    <col min="5" max="5" width="54" style="1" customWidth="1"/>
    <col min="6" max="6" width="31" style="1" customWidth="1"/>
    <col min="7" max="7" width="27.83203125" style="86" customWidth="1"/>
    <col min="8" max="8" width="30.83203125" style="93" customWidth="1"/>
    <col min="9" max="10" width="28.33203125" style="93" customWidth="1"/>
    <col min="11" max="22" width="20.1640625" style="31" customWidth="1"/>
    <col min="23" max="50" width="9.83203125" style="31" customWidth="1"/>
    <col min="51" max="68" width="67.6640625" style="31" customWidth="1"/>
    <col min="69" max="16384" width="9.83203125" style="31"/>
  </cols>
  <sheetData>
    <row r="1" spans="1:11" ht="78.75" customHeight="1" x14ac:dyDescent="0.2">
      <c r="H1" s="263" t="s">
        <v>329</v>
      </c>
      <c r="I1" s="263"/>
      <c r="J1" s="245"/>
    </row>
    <row r="2" spans="1:11" ht="23.25" customHeight="1" x14ac:dyDescent="0.35">
      <c r="A2" s="70" t="s">
        <v>317</v>
      </c>
      <c r="B2" s="82"/>
      <c r="C2" s="82"/>
      <c r="D2" s="2"/>
      <c r="E2" s="2"/>
      <c r="F2" s="2"/>
      <c r="G2" s="95"/>
      <c r="H2" s="248"/>
      <c r="I2" s="249"/>
      <c r="J2" s="246"/>
    </row>
    <row r="3" spans="1:11" ht="24.75" customHeight="1" x14ac:dyDescent="0.35">
      <c r="A3" s="82" t="s">
        <v>215</v>
      </c>
      <c r="B3" s="82"/>
      <c r="C3" s="82"/>
      <c r="D3" s="2"/>
      <c r="E3" s="2"/>
      <c r="F3" s="2"/>
      <c r="G3" s="95"/>
      <c r="H3" s="249"/>
      <c r="I3" s="249"/>
      <c r="J3" s="246"/>
    </row>
    <row r="4" spans="1:11" ht="93" customHeight="1" x14ac:dyDescent="0.3">
      <c r="A4" s="82"/>
      <c r="B4" s="82"/>
      <c r="C4" s="82"/>
      <c r="D4" s="2"/>
      <c r="E4" s="2"/>
      <c r="F4" s="2"/>
      <c r="G4" s="95"/>
      <c r="H4" s="264" t="s">
        <v>328</v>
      </c>
      <c r="I4" s="264"/>
      <c r="J4" s="264"/>
    </row>
    <row r="5" spans="1:11" ht="22.5" x14ac:dyDescent="0.3">
      <c r="A5" s="262" t="s">
        <v>302</v>
      </c>
      <c r="B5" s="262"/>
      <c r="C5" s="262"/>
      <c r="D5" s="262"/>
      <c r="E5" s="262"/>
      <c r="F5" s="262"/>
      <c r="G5" s="262"/>
      <c r="H5" s="262"/>
      <c r="I5" s="262"/>
      <c r="J5" s="262"/>
    </row>
    <row r="6" spans="1:11" x14ac:dyDescent="0.2">
      <c r="A6" s="83"/>
      <c r="B6" s="83"/>
      <c r="C6" s="83"/>
      <c r="D6" s="3"/>
      <c r="E6" s="3"/>
      <c r="F6" s="3"/>
      <c r="G6" s="96"/>
      <c r="H6" s="97"/>
      <c r="I6" s="97"/>
      <c r="J6" s="87" t="s">
        <v>0</v>
      </c>
    </row>
    <row r="7" spans="1:11" ht="79.900000000000006" customHeight="1" x14ac:dyDescent="0.2">
      <c r="A7" s="252" t="s">
        <v>153</v>
      </c>
      <c r="B7" s="252" t="s">
        <v>303</v>
      </c>
      <c r="C7" s="254" t="s">
        <v>154</v>
      </c>
      <c r="D7" s="255" t="s">
        <v>155</v>
      </c>
      <c r="E7" s="257" t="s">
        <v>156</v>
      </c>
      <c r="F7" s="259" t="s">
        <v>157</v>
      </c>
      <c r="G7" s="250" t="s">
        <v>158</v>
      </c>
      <c r="H7" s="250" t="s">
        <v>1</v>
      </c>
      <c r="I7" s="250" t="s">
        <v>2</v>
      </c>
      <c r="J7" s="251"/>
    </row>
    <row r="8" spans="1:11" ht="136.9" customHeight="1" x14ac:dyDescent="0.2">
      <c r="A8" s="253"/>
      <c r="B8" s="253"/>
      <c r="C8" s="253"/>
      <c r="D8" s="256"/>
      <c r="E8" s="258"/>
      <c r="F8" s="260"/>
      <c r="G8" s="261"/>
      <c r="H8" s="261"/>
      <c r="I8" s="68" t="s">
        <v>159</v>
      </c>
      <c r="J8" s="68" t="s">
        <v>160</v>
      </c>
    </row>
    <row r="9" spans="1:11" s="22" customFormat="1" ht="64.900000000000006" customHeight="1" x14ac:dyDescent="0.2">
      <c r="A9" s="71"/>
      <c r="B9" s="71"/>
      <c r="C9" s="71"/>
      <c r="D9" s="32"/>
      <c r="E9" s="4" t="s">
        <v>217</v>
      </c>
      <c r="F9" s="4" t="s">
        <v>301</v>
      </c>
      <c r="G9" s="5">
        <f t="shared" ref="G9:G51" si="0">H9+I9</f>
        <v>2847482</v>
      </c>
      <c r="H9" s="16">
        <f>H11+H22</f>
        <v>2847482</v>
      </c>
      <c r="I9" s="16"/>
      <c r="J9" s="16"/>
      <c r="K9" s="21"/>
    </row>
    <row r="10" spans="1:11" s="22" customFormat="1" ht="20.25" customHeight="1" x14ac:dyDescent="0.2">
      <c r="A10" s="72"/>
      <c r="B10" s="72"/>
      <c r="C10" s="72"/>
      <c r="D10" s="33"/>
      <c r="E10" s="6" t="s">
        <v>3</v>
      </c>
      <c r="F10" s="6"/>
      <c r="G10" s="5">
        <f t="shared" si="0"/>
        <v>0</v>
      </c>
      <c r="H10" s="16"/>
      <c r="I10" s="16"/>
      <c r="J10" s="16"/>
      <c r="K10" s="21"/>
    </row>
    <row r="11" spans="1:11" s="22" customFormat="1" ht="51.6" customHeight="1" x14ac:dyDescent="0.2">
      <c r="A11" s="73" t="s">
        <v>48</v>
      </c>
      <c r="B11" s="73"/>
      <c r="C11" s="73"/>
      <c r="D11" s="27" t="s">
        <v>18</v>
      </c>
      <c r="E11" s="6"/>
      <c r="F11" s="6"/>
      <c r="G11" s="5">
        <f t="shared" si="0"/>
        <v>2547482</v>
      </c>
      <c r="H11" s="16">
        <f>H12</f>
        <v>2547482</v>
      </c>
      <c r="I11" s="16">
        <f>I12</f>
        <v>0</v>
      </c>
      <c r="J11" s="16">
        <f>J12</f>
        <v>0</v>
      </c>
      <c r="K11" s="21"/>
    </row>
    <row r="12" spans="1:11" s="22" customFormat="1" ht="45.6" customHeight="1" x14ac:dyDescent="0.2">
      <c r="A12" s="73" t="s">
        <v>47</v>
      </c>
      <c r="B12" s="73"/>
      <c r="C12" s="73"/>
      <c r="D12" s="27" t="s">
        <v>18</v>
      </c>
      <c r="E12" s="6"/>
      <c r="F12" s="6"/>
      <c r="G12" s="5">
        <f t="shared" si="0"/>
        <v>2547482</v>
      </c>
      <c r="H12" s="16">
        <f>H15+H16+H17+H18+H19+H20+H21+H13+H14</f>
        <v>2547482</v>
      </c>
      <c r="I12" s="16">
        <f>I15+I16+I17+I18+I19+I20+I21</f>
        <v>0</v>
      </c>
      <c r="J12" s="16">
        <f>J15+J16+J17+J18+J19+J20+J21</f>
        <v>0</v>
      </c>
      <c r="K12" s="21"/>
    </row>
    <row r="13" spans="1:11" s="22" customFormat="1" ht="73.900000000000006" customHeight="1" x14ac:dyDescent="0.2">
      <c r="A13" s="76" t="s">
        <v>225</v>
      </c>
      <c r="B13" s="76" t="s">
        <v>226</v>
      </c>
      <c r="C13" s="76" t="s">
        <v>11</v>
      </c>
      <c r="D13" s="34" t="s">
        <v>224</v>
      </c>
      <c r="E13" s="6"/>
      <c r="F13" s="6"/>
      <c r="G13" s="18">
        <f t="shared" si="0"/>
        <v>92426</v>
      </c>
      <c r="H13" s="19">
        <f>66426+26000</f>
        <v>92426</v>
      </c>
      <c r="I13" s="16"/>
      <c r="J13" s="16"/>
      <c r="K13" s="21"/>
    </row>
    <row r="14" spans="1:11" s="22" customFormat="1" ht="42" customHeight="1" x14ac:dyDescent="0.2">
      <c r="A14" s="84" t="s">
        <v>228</v>
      </c>
      <c r="B14" s="84" t="s">
        <v>229</v>
      </c>
      <c r="C14" s="84" t="s">
        <v>11</v>
      </c>
      <c r="D14" s="34" t="s">
        <v>227</v>
      </c>
      <c r="E14" s="6"/>
      <c r="F14" s="6"/>
      <c r="G14" s="18">
        <f t="shared" si="0"/>
        <v>2153</v>
      </c>
      <c r="H14" s="19">
        <v>2153</v>
      </c>
      <c r="I14" s="16"/>
      <c r="J14" s="16"/>
      <c r="K14" s="21"/>
    </row>
    <row r="15" spans="1:11" ht="56.25" x14ac:dyDescent="0.3">
      <c r="A15" s="76" t="s">
        <v>149</v>
      </c>
      <c r="B15" s="76" t="s">
        <v>150</v>
      </c>
      <c r="C15" s="76" t="s">
        <v>131</v>
      </c>
      <c r="D15" s="35" t="s">
        <v>151</v>
      </c>
      <c r="E15" s="6"/>
      <c r="F15" s="6"/>
      <c r="G15" s="18">
        <f t="shared" si="0"/>
        <v>371495</v>
      </c>
      <c r="H15" s="19">
        <v>371495</v>
      </c>
      <c r="I15" s="16"/>
      <c r="J15" s="16"/>
    </row>
    <row r="16" spans="1:11" s="37" customFormat="1" ht="40.9" customHeight="1" x14ac:dyDescent="0.2">
      <c r="A16" s="76" t="s">
        <v>107</v>
      </c>
      <c r="B16" s="76" t="s">
        <v>108</v>
      </c>
      <c r="C16" s="76" t="s">
        <v>13</v>
      </c>
      <c r="D16" s="20" t="s">
        <v>148</v>
      </c>
      <c r="E16" s="7"/>
      <c r="F16" s="6"/>
      <c r="G16" s="18">
        <f t="shared" si="0"/>
        <v>1665588</v>
      </c>
      <c r="H16" s="19">
        <f>743180+922408</f>
        <v>1665588</v>
      </c>
      <c r="I16" s="16"/>
      <c r="J16" s="16"/>
      <c r="K16" s="36"/>
    </row>
    <row r="17" spans="1:11" s="22" customFormat="1" ht="37.5" x14ac:dyDescent="0.2">
      <c r="A17" s="76" t="s">
        <v>110</v>
      </c>
      <c r="B17" s="76" t="s">
        <v>111</v>
      </c>
      <c r="C17" s="76" t="s">
        <v>11</v>
      </c>
      <c r="D17" s="20" t="s">
        <v>46</v>
      </c>
      <c r="E17" s="6"/>
      <c r="F17" s="6"/>
      <c r="G17" s="18">
        <f t="shared" si="0"/>
        <v>369541</v>
      </c>
      <c r="H17" s="19">
        <v>369541</v>
      </c>
      <c r="I17" s="16"/>
      <c r="J17" s="16"/>
      <c r="K17" s="21"/>
    </row>
    <row r="18" spans="1:11" s="111" customFormat="1" ht="75" x14ac:dyDescent="0.2">
      <c r="A18" s="76" t="s">
        <v>112</v>
      </c>
      <c r="B18" s="76" t="s">
        <v>113</v>
      </c>
      <c r="C18" s="76" t="s">
        <v>11</v>
      </c>
      <c r="D18" s="20" t="s">
        <v>114</v>
      </c>
      <c r="E18" s="6"/>
      <c r="F18" s="6"/>
      <c r="G18" s="18">
        <f t="shared" si="0"/>
        <v>42624</v>
      </c>
      <c r="H18" s="19">
        <v>42624</v>
      </c>
      <c r="I18" s="16"/>
      <c r="J18" s="16"/>
      <c r="K18" s="110"/>
    </row>
    <row r="19" spans="1:11" s="114" customFormat="1" ht="56.25" hidden="1" x14ac:dyDescent="0.2">
      <c r="A19" s="105" t="s">
        <v>55</v>
      </c>
      <c r="B19" s="105" t="s">
        <v>56</v>
      </c>
      <c r="C19" s="105" t="s">
        <v>9</v>
      </c>
      <c r="D19" s="106" t="s">
        <v>57</v>
      </c>
      <c r="E19" s="112"/>
      <c r="F19" s="112"/>
      <c r="G19" s="131">
        <f t="shared" si="0"/>
        <v>0</v>
      </c>
      <c r="H19" s="132"/>
      <c r="I19" s="109"/>
      <c r="J19" s="109"/>
      <c r="K19" s="113"/>
    </row>
    <row r="20" spans="1:11" s="22" customFormat="1" ht="68.25" customHeight="1" x14ac:dyDescent="0.2">
      <c r="A20" s="76" t="s">
        <v>62</v>
      </c>
      <c r="B20" s="76" t="s">
        <v>58</v>
      </c>
      <c r="C20" s="76" t="s">
        <v>9</v>
      </c>
      <c r="D20" s="20" t="s">
        <v>59</v>
      </c>
      <c r="E20" s="6"/>
      <c r="F20" s="6"/>
      <c r="G20" s="18">
        <f t="shared" si="0"/>
        <v>800</v>
      </c>
      <c r="H20" s="19">
        <v>800</v>
      </c>
      <c r="I20" s="16"/>
      <c r="J20" s="16"/>
      <c r="K20" s="21"/>
    </row>
    <row r="21" spans="1:11" s="37" customFormat="1" ht="27.6" customHeight="1" x14ac:dyDescent="0.2">
      <c r="A21" s="76" t="s">
        <v>109</v>
      </c>
      <c r="B21" s="76" t="s">
        <v>60</v>
      </c>
      <c r="C21" s="76" t="s">
        <v>9</v>
      </c>
      <c r="D21" s="20" t="s">
        <v>61</v>
      </c>
      <c r="E21" s="6"/>
      <c r="F21" s="6"/>
      <c r="G21" s="18">
        <f t="shared" si="0"/>
        <v>2855</v>
      </c>
      <c r="H21" s="19">
        <v>2855</v>
      </c>
      <c r="I21" s="19"/>
      <c r="J21" s="19"/>
      <c r="K21" s="36"/>
    </row>
    <row r="22" spans="1:11" s="37" customFormat="1" ht="58.15" customHeight="1" x14ac:dyDescent="0.2">
      <c r="A22" s="73" t="s">
        <v>106</v>
      </c>
      <c r="B22" s="71"/>
      <c r="C22" s="71"/>
      <c r="D22" s="27" t="s">
        <v>23</v>
      </c>
      <c r="E22" s="6"/>
      <c r="F22" s="6"/>
      <c r="G22" s="5">
        <f t="shared" si="0"/>
        <v>300000</v>
      </c>
      <c r="H22" s="16">
        <f>H23</f>
        <v>300000</v>
      </c>
      <c r="I22" s="16"/>
      <c r="J22" s="16"/>
      <c r="K22" s="36"/>
    </row>
    <row r="23" spans="1:11" s="37" customFormat="1" ht="57" customHeight="1" x14ac:dyDescent="0.2">
      <c r="A23" s="73" t="s">
        <v>105</v>
      </c>
      <c r="B23" s="71"/>
      <c r="C23" s="71"/>
      <c r="D23" s="27" t="s">
        <v>23</v>
      </c>
      <c r="E23" s="6"/>
      <c r="F23" s="6"/>
      <c r="G23" s="5">
        <f t="shared" si="0"/>
        <v>300000</v>
      </c>
      <c r="H23" s="16">
        <f>H24</f>
        <v>300000</v>
      </c>
      <c r="I23" s="16"/>
      <c r="J23" s="16"/>
      <c r="K23" s="36"/>
    </row>
    <row r="24" spans="1:11" s="37" customFormat="1" ht="37.5" x14ac:dyDescent="0.2">
      <c r="A24" s="76" t="s">
        <v>204</v>
      </c>
      <c r="B24" s="76" t="s">
        <v>108</v>
      </c>
      <c r="C24" s="76" t="s">
        <v>13</v>
      </c>
      <c r="D24" s="34" t="s">
        <v>148</v>
      </c>
      <c r="E24" s="6"/>
      <c r="F24" s="6"/>
      <c r="G24" s="18">
        <f t="shared" si="0"/>
        <v>300000</v>
      </c>
      <c r="H24" s="19">
        <v>300000</v>
      </c>
      <c r="I24" s="16"/>
      <c r="J24" s="16"/>
      <c r="K24" s="36"/>
    </row>
    <row r="25" spans="1:11" s="22" customFormat="1" ht="131.25" customHeight="1" x14ac:dyDescent="0.2">
      <c r="A25" s="71"/>
      <c r="B25" s="71"/>
      <c r="C25" s="71"/>
      <c r="D25" s="38"/>
      <c r="E25" s="4" t="s">
        <v>255</v>
      </c>
      <c r="F25" s="4" t="s">
        <v>285</v>
      </c>
      <c r="G25" s="5">
        <f t="shared" si="0"/>
        <v>167511</v>
      </c>
      <c r="H25" s="5">
        <f>H27</f>
        <v>167511</v>
      </c>
      <c r="I25" s="16">
        <f>I27</f>
        <v>0</v>
      </c>
      <c r="J25" s="16">
        <f>J27</f>
        <v>0</v>
      </c>
      <c r="K25" s="21"/>
    </row>
    <row r="26" spans="1:11" s="22" customFormat="1" ht="22.5" x14ac:dyDescent="0.2">
      <c r="A26" s="71"/>
      <c r="B26" s="71"/>
      <c r="C26" s="71"/>
      <c r="D26" s="38"/>
      <c r="E26" s="8" t="s">
        <v>3</v>
      </c>
      <c r="F26" s="8"/>
      <c r="G26" s="5">
        <f t="shared" si="0"/>
        <v>0</v>
      </c>
      <c r="H26" s="5">
        <f>I26+J26</f>
        <v>0</v>
      </c>
      <c r="I26" s="16"/>
      <c r="J26" s="16"/>
      <c r="K26" s="21"/>
    </row>
    <row r="27" spans="1:11" s="22" customFormat="1" ht="34.5" customHeight="1" x14ac:dyDescent="0.2">
      <c r="A27" s="73" t="s">
        <v>66</v>
      </c>
      <c r="B27" s="73"/>
      <c r="C27" s="73"/>
      <c r="D27" s="27" t="s">
        <v>33</v>
      </c>
      <c r="E27" s="4"/>
      <c r="F27" s="4"/>
      <c r="G27" s="5">
        <f t="shared" si="0"/>
        <v>167511</v>
      </c>
      <c r="H27" s="5">
        <f>H28+H30</f>
        <v>167511</v>
      </c>
      <c r="I27" s="5">
        <f>I28+I30</f>
        <v>0</v>
      </c>
      <c r="J27" s="5">
        <f>J28+J30</f>
        <v>0</v>
      </c>
      <c r="K27" s="21"/>
    </row>
    <row r="28" spans="1:11" s="22" customFormat="1" ht="36" customHeight="1" x14ac:dyDescent="0.2">
      <c r="A28" s="73" t="s">
        <v>65</v>
      </c>
      <c r="B28" s="73"/>
      <c r="C28" s="73"/>
      <c r="D28" s="27" t="s">
        <v>33</v>
      </c>
      <c r="E28" s="4"/>
      <c r="F28" s="4"/>
      <c r="G28" s="5">
        <f t="shared" si="0"/>
        <v>167511</v>
      </c>
      <c r="H28" s="5">
        <f>H29</f>
        <v>167511</v>
      </c>
      <c r="I28" s="5">
        <f>I29</f>
        <v>0</v>
      </c>
      <c r="J28" s="5">
        <f>J29</f>
        <v>0</v>
      </c>
      <c r="K28" s="21"/>
    </row>
    <row r="29" spans="1:11" s="22" customFormat="1" ht="37.5" x14ac:dyDescent="0.3">
      <c r="A29" s="76" t="s">
        <v>67</v>
      </c>
      <c r="B29" s="76" t="s">
        <v>4</v>
      </c>
      <c r="C29" s="76" t="s">
        <v>5</v>
      </c>
      <c r="D29" s="28" t="s">
        <v>68</v>
      </c>
      <c r="E29" s="8"/>
      <c r="F29" s="8"/>
      <c r="G29" s="18">
        <f t="shared" si="0"/>
        <v>167511</v>
      </c>
      <c r="H29" s="19">
        <v>167511</v>
      </c>
      <c r="I29" s="19"/>
      <c r="J29" s="19"/>
      <c r="K29" s="21"/>
    </row>
    <row r="30" spans="1:11" s="22" customFormat="1" ht="75" hidden="1" x14ac:dyDescent="0.3">
      <c r="A30" s="76" t="s">
        <v>63</v>
      </c>
      <c r="B30" s="76" t="s">
        <v>64</v>
      </c>
      <c r="C30" s="76" t="s">
        <v>4</v>
      </c>
      <c r="D30" s="28" t="s">
        <v>126</v>
      </c>
      <c r="E30" s="8"/>
      <c r="F30" s="8"/>
      <c r="G30" s="5">
        <f t="shared" si="0"/>
        <v>0</v>
      </c>
      <c r="H30" s="16"/>
      <c r="I30" s="16"/>
      <c r="J30" s="16"/>
      <c r="K30" s="21"/>
    </row>
    <row r="31" spans="1:11" s="22" customFormat="1" ht="120.75" customHeight="1" x14ac:dyDescent="0.3">
      <c r="A31" s="76"/>
      <c r="B31" s="76"/>
      <c r="C31" s="76"/>
      <c r="D31" s="28"/>
      <c r="E31" s="4" t="s">
        <v>254</v>
      </c>
      <c r="F31" s="4" t="s">
        <v>300</v>
      </c>
      <c r="G31" s="5">
        <f t="shared" si="0"/>
        <v>2404092</v>
      </c>
      <c r="H31" s="16">
        <f>H32</f>
        <v>2364092</v>
      </c>
      <c r="I31" s="16">
        <f>I32</f>
        <v>40000</v>
      </c>
      <c r="J31" s="16">
        <f>J32</f>
        <v>40000</v>
      </c>
      <c r="K31" s="21"/>
    </row>
    <row r="32" spans="1:11" s="22" customFormat="1" ht="37.5" x14ac:dyDescent="0.2">
      <c r="A32" s="73" t="s">
        <v>66</v>
      </c>
      <c r="B32" s="73"/>
      <c r="C32" s="73"/>
      <c r="D32" s="27" t="s">
        <v>33</v>
      </c>
      <c r="E32" s="8"/>
      <c r="F32" s="8"/>
      <c r="G32" s="5">
        <f t="shared" si="0"/>
        <v>2404092</v>
      </c>
      <c r="H32" s="16">
        <f>H33+H35</f>
        <v>2364092</v>
      </c>
      <c r="I32" s="16">
        <f>I33+I35</f>
        <v>40000</v>
      </c>
      <c r="J32" s="16">
        <f>J33+J35</f>
        <v>40000</v>
      </c>
      <c r="K32" s="21"/>
    </row>
    <row r="33" spans="1:11" s="22" customFormat="1" ht="37.5" x14ac:dyDescent="0.2">
      <c r="A33" s="73" t="s">
        <v>65</v>
      </c>
      <c r="B33" s="73"/>
      <c r="C33" s="73"/>
      <c r="D33" s="27" t="s">
        <v>33</v>
      </c>
      <c r="E33" s="8"/>
      <c r="F33" s="8"/>
      <c r="G33" s="5">
        <f t="shared" si="0"/>
        <v>2404092</v>
      </c>
      <c r="H33" s="16">
        <f>H34</f>
        <v>2364092</v>
      </c>
      <c r="I33" s="16">
        <f>I34</f>
        <v>40000</v>
      </c>
      <c r="J33" s="16">
        <f>J34</f>
        <v>40000</v>
      </c>
      <c r="K33" s="21"/>
    </row>
    <row r="34" spans="1:11" s="1" customFormat="1" ht="56.25" x14ac:dyDescent="0.3">
      <c r="A34" s="76" t="s">
        <v>96</v>
      </c>
      <c r="B34" s="76" t="s">
        <v>97</v>
      </c>
      <c r="C34" s="76" t="s">
        <v>127</v>
      </c>
      <c r="D34" s="35" t="s">
        <v>98</v>
      </c>
      <c r="E34" s="8"/>
      <c r="F34" s="8"/>
      <c r="G34" s="18">
        <f t="shared" si="0"/>
        <v>2404092</v>
      </c>
      <c r="H34" s="19">
        <f>332650+73183+1958259</f>
        <v>2364092</v>
      </c>
      <c r="I34" s="19">
        <v>40000</v>
      </c>
      <c r="J34" s="19">
        <v>40000</v>
      </c>
      <c r="K34" s="39"/>
    </row>
    <row r="35" spans="1:11" s="42" customFormat="1" ht="37.5" hidden="1" x14ac:dyDescent="0.3">
      <c r="A35" s="85" t="s">
        <v>230</v>
      </c>
      <c r="B35" s="85" t="s">
        <v>231</v>
      </c>
      <c r="C35" s="85" t="s">
        <v>45</v>
      </c>
      <c r="D35" s="40" t="s">
        <v>232</v>
      </c>
      <c r="E35" s="9"/>
      <c r="F35" s="9"/>
      <c r="G35" s="10">
        <f t="shared" si="0"/>
        <v>0</v>
      </c>
      <c r="H35" s="88"/>
      <c r="I35" s="88"/>
      <c r="J35" s="88"/>
      <c r="K35" s="41"/>
    </row>
    <row r="36" spans="1:11" s="1" customFormat="1" ht="114.75" customHeight="1" x14ac:dyDescent="0.3">
      <c r="A36" s="76"/>
      <c r="B36" s="76"/>
      <c r="C36" s="76"/>
      <c r="D36" s="28"/>
      <c r="E36" s="4" t="s">
        <v>310</v>
      </c>
      <c r="F36" s="4" t="s">
        <v>309</v>
      </c>
      <c r="G36" s="5">
        <f t="shared" si="0"/>
        <v>6161317</v>
      </c>
      <c r="H36" s="16">
        <f>H37+H40</f>
        <v>1221317</v>
      </c>
      <c r="I36" s="16">
        <f>I39+I40</f>
        <v>4940000</v>
      </c>
      <c r="J36" s="16">
        <f>J39+J40</f>
        <v>4940000</v>
      </c>
      <c r="K36" s="39"/>
    </row>
    <row r="37" spans="1:11" s="1" customFormat="1" ht="37.5" x14ac:dyDescent="0.2">
      <c r="A37" s="73" t="s">
        <v>66</v>
      </c>
      <c r="B37" s="74"/>
      <c r="C37" s="75"/>
      <c r="D37" s="27" t="s">
        <v>33</v>
      </c>
      <c r="E37" s="8"/>
      <c r="F37" s="8"/>
      <c r="G37" s="5">
        <f t="shared" si="0"/>
        <v>6161317</v>
      </c>
      <c r="H37" s="16">
        <f>H39</f>
        <v>1221317</v>
      </c>
      <c r="I37" s="16">
        <f>I39+I40</f>
        <v>4940000</v>
      </c>
      <c r="J37" s="16">
        <f>J39+J40</f>
        <v>4940000</v>
      </c>
      <c r="K37" s="39"/>
    </row>
    <row r="38" spans="1:11" s="1" customFormat="1" ht="37.5" x14ac:dyDescent="0.2">
      <c r="A38" s="73" t="s">
        <v>65</v>
      </c>
      <c r="B38" s="73"/>
      <c r="C38" s="73"/>
      <c r="D38" s="27" t="s">
        <v>33</v>
      </c>
      <c r="E38" s="8"/>
      <c r="F38" s="8"/>
      <c r="G38" s="5">
        <f>G39</f>
        <v>6161317</v>
      </c>
      <c r="H38" s="5">
        <f t="shared" ref="H38:J38" si="1">H39</f>
        <v>1221317</v>
      </c>
      <c r="I38" s="5">
        <f t="shared" si="1"/>
        <v>4940000</v>
      </c>
      <c r="J38" s="5">
        <f t="shared" si="1"/>
        <v>4940000</v>
      </c>
      <c r="K38" s="39"/>
    </row>
    <row r="39" spans="1:11" s="1" customFormat="1" ht="37.5" x14ac:dyDescent="0.3">
      <c r="A39" s="76" t="s">
        <v>213</v>
      </c>
      <c r="B39" s="76" t="s">
        <v>184</v>
      </c>
      <c r="C39" s="76" t="s">
        <v>191</v>
      </c>
      <c r="D39" s="43" t="s">
        <v>185</v>
      </c>
      <c r="E39" s="8"/>
      <c r="F39" s="8"/>
      <c r="G39" s="18">
        <f t="shared" si="0"/>
        <v>6161317</v>
      </c>
      <c r="H39" s="19">
        <f>493091+108480+619746</f>
        <v>1221317</v>
      </c>
      <c r="I39" s="19">
        <v>4940000</v>
      </c>
      <c r="J39" s="19">
        <v>4940000</v>
      </c>
      <c r="K39" s="39"/>
    </row>
    <row r="40" spans="1:11" s="42" customFormat="1" ht="26.25" hidden="1" customHeight="1" x14ac:dyDescent="0.3">
      <c r="A40" s="85" t="s">
        <v>230</v>
      </c>
      <c r="B40" s="85" t="s">
        <v>231</v>
      </c>
      <c r="C40" s="85" t="s">
        <v>45</v>
      </c>
      <c r="D40" s="44" t="s">
        <v>232</v>
      </c>
      <c r="E40" s="9"/>
      <c r="F40" s="9"/>
      <c r="G40" s="10">
        <f t="shared" si="0"/>
        <v>0</v>
      </c>
      <c r="H40" s="89"/>
      <c r="I40" s="89"/>
      <c r="J40" s="89"/>
      <c r="K40" s="41"/>
    </row>
    <row r="41" spans="1:11" s="22" customFormat="1" ht="153.75" customHeight="1" x14ac:dyDescent="0.2">
      <c r="A41" s="71"/>
      <c r="B41" s="71"/>
      <c r="C41" s="71"/>
      <c r="D41" s="45"/>
      <c r="E41" s="4" t="s">
        <v>205</v>
      </c>
      <c r="F41" s="4" t="s">
        <v>299</v>
      </c>
      <c r="G41" s="5">
        <f>H41+I41</f>
        <v>322764</v>
      </c>
      <c r="H41" s="16">
        <f>H42</f>
        <v>302764</v>
      </c>
      <c r="I41" s="16">
        <f t="shared" ref="H41:J42" si="2">I42</f>
        <v>20000</v>
      </c>
      <c r="J41" s="16">
        <f t="shared" si="2"/>
        <v>20000</v>
      </c>
      <c r="K41" s="21"/>
    </row>
    <row r="42" spans="1:11" s="22" customFormat="1" ht="53.25" customHeight="1" x14ac:dyDescent="0.2">
      <c r="A42" s="73" t="s">
        <v>66</v>
      </c>
      <c r="B42" s="73"/>
      <c r="C42" s="73"/>
      <c r="D42" s="27" t="s">
        <v>33</v>
      </c>
      <c r="E42" s="4"/>
      <c r="F42" s="4"/>
      <c r="G42" s="5">
        <f t="shared" si="0"/>
        <v>322764</v>
      </c>
      <c r="H42" s="16">
        <f t="shared" si="2"/>
        <v>302764</v>
      </c>
      <c r="I42" s="16">
        <f t="shared" si="2"/>
        <v>20000</v>
      </c>
      <c r="J42" s="16">
        <f t="shared" si="2"/>
        <v>20000</v>
      </c>
      <c r="K42" s="21"/>
    </row>
    <row r="43" spans="1:11" s="22" customFormat="1" ht="39.75" customHeight="1" x14ac:dyDescent="0.2">
      <c r="A43" s="73" t="s">
        <v>65</v>
      </c>
      <c r="B43" s="73"/>
      <c r="C43" s="73"/>
      <c r="D43" s="27" t="s">
        <v>33</v>
      </c>
      <c r="E43" s="4"/>
      <c r="F43" s="4"/>
      <c r="G43" s="5">
        <f>H43+I43</f>
        <v>322764</v>
      </c>
      <c r="H43" s="16">
        <f>H44+H46+H47+H45</f>
        <v>302764</v>
      </c>
      <c r="I43" s="16">
        <f t="shared" ref="I43:J43" si="3">I44+I46+I47+I45</f>
        <v>20000</v>
      </c>
      <c r="J43" s="16">
        <f t="shared" si="3"/>
        <v>20000</v>
      </c>
      <c r="K43" s="21"/>
    </row>
    <row r="44" spans="1:11" s="22" customFormat="1" ht="46.9" customHeight="1" x14ac:dyDescent="0.3">
      <c r="A44" s="76" t="s">
        <v>69</v>
      </c>
      <c r="B44" s="76" t="s">
        <v>70</v>
      </c>
      <c r="C44" s="76" t="s">
        <v>71</v>
      </c>
      <c r="D44" s="28" t="s">
        <v>72</v>
      </c>
      <c r="E44" s="4"/>
      <c r="F44" s="4"/>
      <c r="G44" s="18">
        <f t="shared" si="0"/>
        <v>35324</v>
      </c>
      <c r="H44" s="19">
        <v>35324</v>
      </c>
      <c r="I44" s="16"/>
      <c r="J44" s="16"/>
      <c r="K44" s="21"/>
    </row>
    <row r="45" spans="1:11" s="111" customFormat="1" ht="46.9" hidden="1" customHeight="1" x14ac:dyDescent="0.2">
      <c r="A45" s="105" t="s">
        <v>275</v>
      </c>
      <c r="B45" s="105" t="s">
        <v>276</v>
      </c>
      <c r="C45" s="116" t="s">
        <v>5</v>
      </c>
      <c r="D45" s="130" t="s">
        <v>277</v>
      </c>
      <c r="E45" s="112"/>
      <c r="F45" s="112"/>
      <c r="G45" s="131">
        <f t="shared" si="0"/>
        <v>0</v>
      </c>
      <c r="H45" s="132"/>
      <c r="I45" s="109"/>
      <c r="J45" s="109"/>
      <c r="K45" s="110"/>
    </row>
    <row r="46" spans="1:11" s="22" customFormat="1" x14ac:dyDescent="0.2">
      <c r="A46" s="76" t="s">
        <v>134</v>
      </c>
      <c r="B46" s="76" t="s">
        <v>73</v>
      </c>
      <c r="C46" s="76" t="s">
        <v>4</v>
      </c>
      <c r="D46" s="34" t="s">
        <v>74</v>
      </c>
      <c r="E46" s="11"/>
      <c r="F46" s="11"/>
      <c r="G46" s="18">
        <f t="shared" si="0"/>
        <v>67440</v>
      </c>
      <c r="H46" s="19">
        <v>67440</v>
      </c>
      <c r="I46" s="19"/>
      <c r="J46" s="19"/>
      <c r="K46" s="21"/>
    </row>
    <row r="47" spans="1:11" s="111" customFormat="1" ht="75" x14ac:dyDescent="0.3">
      <c r="A47" s="76" t="s">
        <v>63</v>
      </c>
      <c r="B47" s="76" t="s">
        <v>64</v>
      </c>
      <c r="C47" s="76" t="s">
        <v>4</v>
      </c>
      <c r="D47" s="28" t="s">
        <v>126</v>
      </c>
      <c r="E47" s="12"/>
      <c r="F47" s="12"/>
      <c r="G47" s="18">
        <f t="shared" si="0"/>
        <v>220000</v>
      </c>
      <c r="H47" s="19">
        <v>200000</v>
      </c>
      <c r="I47" s="19">
        <v>20000</v>
      </c>
      <c r="J47" s="19">
        <v>20000</v>
      </c>
      <c r="K47" s="110"/>
    </row>
    <row r="48" spans="1:11" s="22" customFormat="1" ht="112.5" hidden="1" x14ac:dyDescent="0.2">
      <c r="A48" s="76"/>
      <c r="B48" s="76"/>
      <c r="C48" s="77"/>
      <c r="D48" s="46"/>
      <c r="E48" s="241" t="s">
        <v>192</v>
      </c>
      <c r="F48" s="12"/>
      <c r="G48" s="5">
        <f t="shared" si="0"/>
        <v>0</v>
      </c>
      <c r="H48" s="16">
        <f t="shared" ref="H48:J50" si="4">H49</f>
        <v>0</v>
      </c>
      <c r="I48" s="16">
        <f t="shared" si="4"/>
        <v>0</v>
      </c>
      <c r="J48" s="16">
        <f t="shared" si="4"/>
        <v>0</v>
      </c>
      <c r="K48" s="21"/>
    </row>
    <row r="49" spans="1:11" s="216" customFormat="1" ht="37.5" hidden="1" x14ac:dyDescent="0.2">
      <c r="A49" s="210" t="s">
        <v>66</v>
      </c>
      <c r="B49" s="242"/>
      <c r="C49" s="243"/>
      <c r="D49" s="211" t="s">
        <v>33</v>
      </c>
      <c r="E49" s="244"/>
      <c r="F49" s="244"/>
      <c r="G49" s="213">
        <f t="shared" si="0"/>
        <v>0</v>
      </c>
      <c r="H49" s="214">
        <f t="shared" si="4"/>
        <v>0</v>
      </c>
      <c r="I49" s="214">
        <f t="shared" si="4"/>
        <v>0</v>
      </c>
      <c r="J49" s="214">
        <f t="shared" si="4"/>
        <v>0</v>
      </c>
      <c r="K49" s="215"/>
    </row>
    <row r="50" spans="1:11" s="216" customFormat="1" ht="37.5" hidden="1" x14ac:dyDescent="0.2">
      <c r="A50" s="210" t="s">
        <v>65</v>
      </c>
      <c r="B50" s="210"/>
      <c r="C50" s="210"/>
      <c r="D50" s="211" t="s">
        <v>33</v>
      </c>
      <c r="E50" s="244"/>
      <c r="F50" s="244"/>
      <c r="G50" s="213">
        <f t="shared" si="0"/>
        <v>0</v>
      </c>
      <c r="H50" s="214">
        <f t="shared" si="4"/>
        <v>0</v>
      </c>
      <c r="I50" s="214">
        <f t="shared" si="4"/>
        <v>0</v>
      </c>
      <c r="J50" s="214">
        <f t="shared" si="4"/>
        <v>0</v>
      </c>
      <c r="K50" s="215"/>
    </row>
    <row r="51" spans="1:11" s="216" customFormat="1" ht="58.9" hidden="1" customHeight="1" x14ac:dyDescent="0.3">
      <c r="A51" s="217" t="s">
        <v>63</v>
      </c>
      <c r="B51" s="217" t="s">
        <v>64</v>
      </c>
      <c r="C51" s="217" t="s">
        <v>4</v>
      </c>
      <c r="D51" s="222" t="s">
        <v>126</v>
      </c>
      <c r="E51" s="244"/>
      <c r="F51" s="244"/>
      <c r="G51" s="240">
        <f t="shared" si="0"/>
        <v>0</v>
      </c>
      <c r="H51" s="227"/>
      <c r="I51" s="227"/>
      <c r="J51" s="227"/>
      <c r="K51" s="215"/>
    </row>
    <row r="52" spans="1:11" s="22" customFormat="1" ht="81" customHeight="1" x14ac:dyDescent="0.2">
      <c r="A52" s="71"/>
      <c r="B52" s="71"/>
      <c r="C52" s="71"/>
      <c r="D52" s="32"/>
      <c r="E52" s="4" t="s">
        <v>218</v>
      </c>
      <c r="F52" s="4" t="s">
        <v>298</v>
      </c>
      <c r="G52" s="5">
        <f>H52+I52</f>
        <v>2714564</v>
      </c>
      <c r="H52" s="16">
        <f>H54+H58</f>
        <v>2714564</v>
      </c>
      <c r="I52" s="16">
        <f>I54+I58</f>
        <v>0</v>
      </c>
      <c r="J52" s="16">
        <f>J54+J58</f>
        <v>0</v>
      </c>
      <c r="K52" s="21"/>
    </row>
    <row r="53" spans="1:11" s="22" customFormat="1" ht="22.5" x14ac:dyDescent="0.2">
      <c r="A53" s="72"/>
      <c r="B53" s="72"/>
      <c r="C53" s="72"/>
      <c r="D53" s="33"/>
      <c r="E53" s="6" t="s">
        <v>3</v>
      </c>
      <c r="F53" s="6"/>
      <c r="G53" s="5">
        <f t="shared" ref="G53:G70" si="5">H53+I53</f>
        <v>0</v>
      </c>
      <c r="H53" s="16"/>
      <c r="I53" s="16"/>
      <c r="J53" s="16"/>
      <c r="K53" s="21"/>
    </row>
    <row r="54" spans="1:11" s="22" customFormat="1" ht="39" customHeight="1" x14ac:dyDescent="0.2">
      <c r="A54" s="73" t="s">
        <v>66</v>
      </c>
      <c r="B54" s="73"/>
      <c r="C54" s="73"/>
      <c r="D54" s="27" t="s">
        <v>33</v>
      </c>
      <c r="E54" s="4"/>
      <c r="F54" s="4"/>
      <c r="G54" s="5">
        <f t="shared" si="5"/>
        <v>40380</v>
      </c>
      <c r="H54" s="16">
        <f>H55+H57</f>
        <v>40380</v>
      </c>
      <c r="I54" s="16">
        <f>I55</f>
        <v>0</v>
      </c>
      <c r="J54" s="16">
        <f>J55</f>
        <v>0</v>
      </c>
      <c r="K54" s="21"/>
    </row>
    <row r="55" spans="1:11" s="22" customFormat="1" ht="40.5" customHeight="1" x14ac:dyDescent="0.2">
      <c r="A55" s="73" t="s">
        <v>65</v>
      </c>
      <c r="B55" s="73"/>
      <c r="C55" s="73"/>
      <c r="D55" s="27" t="s">
        <v>33</v>
      </c>
      <c r="E55" s="4"/>
      <c r="F55" s="4"/>
      <c r="G55" s="5">
        <f t="shared" si="5"/>
        <v>40380</v>
      </c>
      <c r="H55" s="16">
        <f>H56</f>
        <v>40380</v>
      </c>
      <c r="I55" s="16">
        <f>I56</f>
        <v>0</v>
      </c>
      <c r="J55" s="16">
        <f>J56</f>
        <v>0</v>
      </c>
      <c r="K55" s="21"/>
    </row>
    <row r="56" spans="1:11" s="22" customFormat="1" ht="39" customHeight="1" x14ac:dyDescent="0.3">
      <c r="A56" s="76" t="s">
        <v>75</v>
      </c>
      <c r="B56" s="76" t="s">
        <v>20</v>
      </c>
      <c r="C56" s="76" t="s">
        <v>9</v>
      </c>
      <c r="D56" s="35" t="s">
        <v>10</v>
      </c>
      <c r="E56" s="4"/>
      <c r="F56" s="4"/>
      <c r="G56" s="18">
        <f t="shared" si="5"/>
        <v>40380</v>
      </c>
      <c r="H56" s="19">
        <v>40380</v>
      </c>
      <c r="I56" s="16"/>
      <c r="J56" s="16"/>
      <c r="K56" s="21"/>
    </row>
    <row r="57" spans="1:11" s="48" customFormat="1" ht="39" hidden="1" customHeight="1" x14ac:dyDescent="0.3">
      <c r="A57" s="85" t="s">
        <v>134</v>
      </c>
      <c r="B57" s="85" t="s">
        <v>73</v>
      </c>
      <c r="C57" s="85" t="s">
        <v>4</v>
      </c>
      <c r="D57" s="40" t="s">
        <v>233</v>
      </c>
      <c r="E57" s="13"/>
      <c r="F57" s="13"/>
      <c r="G57" s="10">
        <f t="shared" si="5"/>
        <v>0</v>
      </c>
      <c r="H57" s="88"/>
      <c r="I57" s="88"/>
      <c r="J57" s="88"/>
      <c r="K57" s="47"/>
    </row>
    <row r="58" spans="1:11" ht="24" customHeight="1" x14ac:dyDescent="0.2">
      <c r="A58" s="73" t="s">
        <v>52</v>
      </c>
      <c r="B58" s="71"/>
      <c r="C58" s="71"/>
      <c r="D58" s="49" t="s">
        <v>24</v>
      </c>
      <c r="E58" s="6"/>
      <c r="F58" s="6"/>
      <c r="G58" s="5">
        <f t="shared" si="5"/>
        <v>2674184</v>
      </c>
      <c r="H58" s="16">
        <f>H59</f>
        <v>2674184</v>
      </c>
      <c r="I58" s="16">
        <f>I59</f>
        <v>0</v>
      </c>
      <c r="J58" s="16">
        <f>J59</f>
        <v>0</v>
      </c>
    </row>
    <row r="59" spans="1:11" ht="22.9" customHeight="1" x14ac:dyDescent="0.2">
      <c r="A59" s="73" t="s">
        <v>51</v>
      </c>
      <c r="B59" s="71"/>
      <c r="C59" s="71"/>
      <c r="D59" s="49" t="s">
        <v>24</v>
      </c>
      <c r="E59" s="6"/>
      <c r="F59" s="6"/>
      <c r="G59" s="5">
        <f t="shared" si="5"/>
        <v>2674184</v>
      </c>
      <c r="H59" s="16">
        <f>H60+H62+H61</f>
        <v>2674184</v>
      </c>
      <c r="I59" s="16">
        <f>I60+I62</f>
        <v>0</v>
      </c>
      <c r="J59" s="16">
        <f>J60+J62</f>
        <v>0</v>
      </c>
    </row>
    <row r="60" spans="1:11" s="22" customFormat="1" ht="31.15" customHeight="1" x14ac:dyDescent="0.3">
      <c r="A60" s="76" t="s">
        <v>222</v>
      </c>
      <c r="B60" s="76" t="s">
        <v>223</v>
      </c>
      <c r="C60" s="76" t="s">
        <v>8</v>
      </c>
      <c r="D60" s="50" t="s">
        <v>104</v>
      </c>
      <c r="E60" s="4"/>
      <c r="F60" s="4"/>
      <c r="G60" s="18">
        <f t="shared" si="5"/>
        <v>258317</v>
      </c>
      <c r="H60" s="19">
        <f>57200+90694+91790+18633</f>
        <v>258317</v>
      </c>
      <c r="I60" s="16"/>
      <c r="J60" s="16"/>
      <c r="K60" s="21"/>
    </row>
    <row r="61" spans="1:11" s="22" customFormat="1" ht="31.15" customHeight="1" x14ac:dyDescent="0.2">
      <c r="A61" s="76" t="s">
        <v>49</v>
      </c>
      <c r="B61" s="76" t="s">
        <v>12</v>
      </c>
      <c r="C61" s="76" t="s">
        <v>25</v>
      </c>
      <c r="D61" s="20" t="s">
        <v>50</v>
      </c>
      <c r="E61" s="4"/>
      <c r="F61" s="4"/>
      <c r="G61" s="18">
        <f t="shared" si="5"/>
        <v>375720</v>
      </c>
      <c r="H61" s="19">
        <v>375720</v>
      </c>
      <c r="I61" s="16"/>
      <c r="J61" s="16"/>
      <c r="K61" s="51"/>
    </row>
    <row r="62" spans="1:11" s="22" customFormat="1" ht="56.25" x14ac:dyDescent="0.3">
      <c r="A62" s="76" t="s">
        <v>221</v>
      </c>
      <c r="B62" s="76" t="s">
        <v>220</v>
      </c>
      <c r="C62" s="76" t="s">
        <v>16</v>
      </c>
      <c r="D62" s="35" t="s">
        <v>319</v>
      </c>
      <c r="E62" s="4"/>
      <c r="F62" s="4"/>
      <c r="G62" s="18">
        <f t="shared" si="5"/>
        <v>2040147</v>
      </c>
      <c r="H62" s="19">
        <v>2040147</v>
      </c>
      <c r="I62" s="16"/>
      <c r="J62" s="16"/>
      <c r="K62" s="21"/>
    </row>
    <row r="63" spans="1:11" s="216" customFormat="1" ht="71.45" hidden="1" customHeight="1" x14ac:dyDescent="0.2">
      <c r="A63" s="220"/>
      <c r="B63" s="220"/>
      <c r="C63" s="220"/>
      <c r="D63" s="221"/>
      <c r="E63" s="219" t="s">
        <v>161</v>
      </c>
      <c r="F63" s="219" t="s">
        <v>162</v>
      </c>
      <c r="G63" s="213">
        <f t="shared" si="5"/>
        <v>0</v>
      </c>
      <c r="H63" s="214">
        <f t="shared" ref="H63:J65" si="6">H64</f>
        <v>0</v>
      </c>
      <c r="I63" s="214">
        <f t="shared" si="6"/>
        <v>0</v>
      </c>
      <c r="J63" s="214">
        <f t="shared" si="6"/>
        <v>0</v>
      </c>
      <c r="K63" s="215"/>
    </row>
    <row r="64" spans="1:11" s="216" customFormat="1" ht="25.15" hidden="1" customHeight="1" x14ac:dyDescent="0.2">
      <c r="A64" s="210" t="s">
        <v>66</v>
      </c>
      <c r="B64" s="210"/>
      <c r="C64" s="210"/>
      <c r="D64" s="211" t="s">
        <v>33</v>
      </c>
      <c r="E64" s="219"/>
      <c r="F64" s="219"/>
      <c r="G64" s="213">
        <f t="shared" si="5"/>
        <v>0</v>
      </c>
      <c r="H64" s="214">
        <f t="shared" si="6"/>
        <v>0</v>
      </c>
      <c r="I64" s="214">
        <f t="shared" si="6"/>
        <v>0</v>
      </c>
      <c r="J64" s="214">
        <f t="shared" si="6"/>
        <v>0</v>
      </c>
      <c r="K64" s="215"/>
    </row>
    <row r="65" spans="1:11" s="216" customFormat="1" ht="25.15" hidden="1" customHeight="1" x14ac:dyDescent="0.2">
      <c r="A65" s="210" t="s">
        <v>65</v>
      </c>
      <c r="B65" s="210"/>
      <c r="C65" s="210"/>
      <c r="D65" s="211" t="s">
        <v>33</v>
      </c>
      <c r="E65" s="219"/>
      <c r="F65" s="219"/>
      <c r="G65" s="213">
        <f t="shared" si="5"/>
        <v>0</v>
      </c>
      <c r="H65" s="214">
        <f t="shared" si="6"/>
        <v>0</v>
      </c>
      <c r="I65" s="214">
        <f t="shared" si="6"/>
        <v>0</v>
      </c>
      <c r="J65" s="214">
        <f t="shared" si="6"/>
        <v>0</v>
      </c>
      <c r="K65" s="215"/>
    </row>
    <row r="66" spans="1:11" s="216" customFormat="1" ht="37.5" hidden="1" x14ac:dyDescent="0.3">
      <c r="A66" s="217" t="s">
        <v>67</v>
      </c>
      <c r="B66" s="217" t="s">
        <v>4</v>
      </c>
      <c r="C66" s="217" t="s">
        <v>5</v>
      </c>
      <c r="D66" s="222" t="s">
        <v>68</v>
      </c>
      <c r="E66" s="219"/>
      <c r="F66" s="219"/>
      <c r="G66" s="213">
        <f t="shared" si="5"/>
        <v>0</v>
      </c>
      <c r="H66" s="214"/>
      <c r="I66" s="214"/>
      <c r="J66" s="214"/>
      <c r="K66" s="215"/>
    </row>
    <row r="67" spans="1:11" s="22" customFormat="1" ht="103.15" customHeight="1" x14ac:dyDescent="0.2">
      <c r="A67" s="71"/>
      <c r="B67" s="71"/>
      <c r="C67" s="71"/>
      <c r="D67" s="45"/>
      <c r="E67" s="4" t="s">
        <v>253</v>
      </c>
      <c r="F67" s="4" t="s">
        <v>297</v>
      </c>
      <c r="G67" s="5">
        <f t="shared" si="5"/>
        <v>74825</v>
      </c>
      <c r="H67" s="5">
        <f t="shared" ref="H67:J69" si="7">H68</f>
        <v>74825</v>
      </c>
      <c r="I67" s="16">
        <f t="shared" si="7"/>
        <v>0</v>
      </c>
      <c r="J67" s="16">
        <f t="shared" si="7"/>
        <v>0</v>
      </c>
      <c r="K67" s="21"/>
    </row>
    <row r="68" spans="1:11" s="22" customFormat="1" ht="40.5" customHeight="1" x14ac:dyDescent="0.2">
      <c r="A68" s="73" t="s">
        <v>66</v>
      </c>
      <c r="B68" s="73"/>
      <c r="C68" s="73"/>
      <c r="D68" s="27" t="s">
        <v>33</v>
      </c>
      <c r="E68" s="4"/>
      <c r="F68" s="4"/>
      <c r="G68" s="5">
        <f t="shared" si="5"/>
        <v>74825</v>
      </c>
      <c r="H68" s="5">
        <f t="shared" si="7"/>
        <v>74825</v>
      </c>
      <c r="I68" s="16">
        <f t="shared" si="7"/>
        <v>0</v>
      </c>
      <c r="J68" s="16">
        <f t="shared" si="7"/>
        <v>0</v>
      </c>
      <c r="K68" s="21"/>
    </row>
    <row r="69" spans="1:11" s="22" customFormat="1" ht="33" customHeight="1" x14ac:dyDescent="0.2">
      <c r="A69" s="73" t="s">
        <v>65</v>
      </c>
      <c r="B69" s="73"/>
      <c r="C69" s="73"/>
      <c r="D69" s="27" t="s">
        <v>33</v>
      </c>
      <c r="E69" s="4"/>
      <c r="F69" s="4"/>
      <c r="G69" s="5">
        <f t="shared" si="5"/>
        <v>74825</v>
      </c>
      <c r="H69" s="5">
        <f t="shared" si="7"/>
        <v>74825</v>
      </c>
      <c r="I69" s="5">
        <f t="shared" si="7"/>
        <v>0</v>
      </c>
      <c r="J69" s="5">
        <f t="shared" si="7"/>
        <v>0</v>
      </c>
      <c r="K69" s="21"/>
    </row>
    <row r="70" spans="1:11" s="22" customFormat="1" ht="35.450000000000003" customHeight="1" x14ac:dyDescent="0.3">
      <c r="A70" s="76" t="s">
        <v>67</v>
      </c>
      <c r="B70" s="76" t="s">
        <v>4</v>
      </c>
      <c r="C70" s="76" t="s">
        <v>5</v>
      </c>
      <c r="D70" s="28" t="s">
        <v>68</v>
      </c>
      <c r="E70" s="4"/>
      <c r="F70" s="4"/>
      <c r="G70" s="18">
        <f t="shared" si="5"/>
        <v>74825</v>
      </c>
      <c r="H70" s="19">
        <v>74825</v>
      </c>
      <c r="I70" s="16"/>
      <c r="J70" s="16"/>
      <c r="K70" s="21"/>
    </row>
    <row r="71" spans="1:11" s="22" customFormat="1" ht="86.25" customHeight="1" x14ac:dyDescent="0.2">
      <c r="A71" s="71"/>
      <c r="B71" s="71"/>
      <c r="C71" s="71"/>
      <c r="D71" s="45"/>
      <c r="E71" s="4" t="s">
        <v>308</v>
      </c>
      <c r="F71" s="14" t="s">
        <v>313</v>
      </c>
      <c r="G71" s="5">
        <f t="shared" ref="G71:G90" si="8">H71+I71</f>
        <v>33057</v>
      </c>
      <c r="H71" s="16">
        <f t="shared" ref="H71:J73" si="9">H72</f>
        <v>33057</v>
      </c>
      <c r="I71" s="16">
        <f t="shared" si="9"/>
        <v>0</v>
      </c>
      <c r="J71" s="16">
        <f t="shared" si="9"/>
        <v>0</v>
      </c>
      <c r="K71" s="21"/>
    </row>
    <row r="72" spans="1:11" s="22" customFormat="1" ht="60.6" customHeight="1" x14ac:dyDescent="0.2">
      <c r="A72" s="73" t="s">
        <v>106</v>
      </c>
      <c r="B72" s="71"/>
      <c r="C72" s="71"/>
      <c r="D72" s="27" t="s">
        <v>23</v>
      </c>
      <c r="E72" s="8"/>
      <c r="F72" s="8"/>
      <c r="G72" s="5">
        <f t="shared" si="8"/>
        <v>33057</v>
      </c>
      <c r="H72" s="16">
        <f t="shared" si="9"/>
        <v>33057</v>
      </c>
      <c r="I72" s="16">
        <f t="shared" si="9"/>
        <v>0</v>
      </c>
      <c r="J72" s="16">
        <f t="shared" si="9"/>
        <v>0</v>
      </c>
      <c r="K72" s="21"/>
    </row>
    <row r="73" spans="1:11" s="22" customFormat="1" ht="56.25" x14ac:dyDescent="0.2">
      <c r="A73" s="73" t="s">
        <v>105</v>
      </c>
      <c r="B73" s="71"/>
      <c r="C73" s="71"/>
      <c r="D73" s="27" t="s">
        <v>23</v>
      </c>
      <c r="E73" s="8"/>
      <c r="F73" s="8"/>
      <c r="G73" s="5">
        <f t="shared" si="8"/>
        <v>33057</v>
      </c>
      <c r="H73" s="16">
        <f t="shared" si="9"/>
        <v>33057</v>
      </c>
      <c r="I73" s="16">
        <f t="shared" si="9"/>
        <v>0</v>
      </c>
      <c r="J73" s="16">
        <f t="shared" si="9"/>
        <v>0</v>
      </c>
      <c r="K73" s="21"/>
    </row>
    <row r="74" spans="1:11" s="22" customFormat="1" ht="30.75" customHeight="1" x14ac:dyDescent="0.2">
      <c r="A74" s="76" t="s">
        <v>115</v>
      </c>
      <c r="B74" s="76" t="s">
        <v>116</v>
      </c>
      <c r="C74" s="76" t="s">
        <v>21</v>
      </c>
      <c r="D74" s="34" t="s">
        <v>22</v>
      </c>
      <c r="E74" s="8"/>
      <c r="F74" s="15"/>
      <c r="G74" s="18">
        <f t="shared" si="8"/>
        <v>33057</v>
      </c>
      <c r="H74" s="19">
        <v>33057</v>
      </c>
      <c r="I74" s="16"/>
      <c r="J74" s="16"/>
      <c r="K74" s="21"/>
    </row>
    <row r="75" spans="1:11" s="22" customFormat="1" ht="63" customHeight="1" x14ac:dyDescent="0.2">
      <c r="A75" s="71"/>
      <c r="B75" s="71"/>
      <c r="C75" s="71"/>
      <c r="D75" s="45"/>
      <c r="E75" s="148" t="s">
        <v>311</v>
      </c>
      <c r="F75" s="149" t="s">
        <v>318</v>
      </c>
      <c r="G75" s="5">
        <f t="shared" si="8"/>
        <v>1835709</v>
      </c>
      <c r="H75" s="16">
        <f>H80+H91+H76+H94</f>
        <v>386880</v>
      </c>
      <c r="I75" s="16">
        <f>I80+I91+I76+I94</f>
        <v>1448829</v>
      </c>
      <c r="J75" s="16">
        <f>J80+J91+J76+J94</f>
        <v>1448829</v>
      </c>
      <c r="K75" s="21"/>
    </row>
    <row r="76" spans="1:11" s="216" customFormat="1" ht="34.15" hidden="1" customHeight="1" x14ac:dyDescent="0.2">
      <c r="A76" s="210" t="s">
        <v>52</v>
      </c>
      <c r="B76" s="210"/>
      <c r="C76" s="210"/>
      <c r="D76" s="211" t="s">
        <v>24</v>
      </c>
      <c r="E76" s="223"/>
      <c r="F76" s="223"/>
      <c r="G76" s="213">
        <f t="shared" si="8"/>
        <v>0</v>
      </c>
      <c r="H76" s="214">
        <f>H77</f>
        <v>0</v>
      </c>
      <c r="I76" s="214">
        <f>I77</f>
        <v>0</v>
      </c>
      <c r="J76" s="214">
        <f>J77</f>
        <v>0</v>
      </c>
      <c r="K76" s="215"/>
    </row>
    <row r="77" spans="1:11" s="216" customFormat="1" ht="34.15" hidden="1" customHeight="1" x14ac:dyDescent="0.2">
      <c r="A77" s="210" t="s">
        <v>51</v>
      </c>
      <c r="B77" s="220"/>
      <c r="C77" s="220"/>
      <c r="D77" s="224" t="s">
        <v>24</v>
      </c>
      <c r="E77" s="223"/>
      <c r="F77" s="223"/>
      <c r="G77" s="213">
        <f t="shared" si="8"/>
        <v>0</v>
      </c>
      <c r="H77" s="214">
        <f>H78</f>
        <v>0</v>
      </c>
      <c r="I77" s="214">
        <f>I78+I79</f>
        <v>0</v>
      </c>
      <c r="J77" s="214">
        <f>J78+J79</f>
        <v>0</v>
      </c>
      <c r="K77" s="215"/>
    </row>
    <row r="78" spans="1:11" s="216" customFormat="1" ht="48.75" hidden="1" customHeight="1" x14ac:dyDescent="0.2">
      <c r="A78" s="217" t="s">
        <v>221</v>
      </c>
      <c r="B78" s="217" t="s">
        <v>220</v>
      </c>
      <c r="C78" s="217" t="s">
        <v>16</v>
      </c>
      <c r="D78" s="225" t="s">
        <v>219</v>
      </c>
      <c r="E78" s="223"/>
      <c r="F78" s="223"/>
      <c r="G78" s="213">
        <f t="shared" si="8"/>
        <v>0</v>
      </c>
      <c r="H78" s="214"/>
      <c r="I78" s="214"/>
      <c r="J78" s="214"/>
      <c r="K78" s="215"/>
    </row>
    <row r="79" spans="1:11" s="216" customFormat="1" ht="48.75" hidden="1" customHeight="1" x14ac:dyDescent="0.2">
      <c r="A79" s="217" t="s">
        <v>234</v>
      </c>
      <c r="B79" s="217" t="s">
        <v>235</v>
      </c>
      <c r="C79" s="217" t="s">
        <v>16</v>
      </c>
      <c r="D79" s="225" t="s">
        <v>219</v>
      </c>
      <c r="E79" s="223"/>
      <c r="F79" s="223"/>
      <c r="G79" s="213">
        <f t="shared" si="8"/>
        <v>0</v>
      </c>
      <c r="H79" s="214"/>
      <c r="I79" s="214"/>
      <c r="J79" s="214"/>
      <c r="K79" s="215"/>
    </row>
    <row r="80" spans="1:11" s="22" customFormat="1" ht="76.5" customHeight="1" x14ac:dyDescent="0.2">
      <c r="A80" s="73" t="s">
        <v>106</v>
      </c>
      <c r="B80" s="71"/>
      <c r="C80" s="71"/>
      <c r="D80" s="27" t="s">
        <v>23</v>
      </c>
      <c r="E80" s="8"/>
      <c r="F80" s="8"/>
      <c r="G80" s="5">
        <f t="shared" si="8"/>
        <v>1835709</v>
      </c>
      <c r="H80" s="16">
        <f>H81</f>
        <v>386880</v>
      </c>
      <c r="I80" s="16">
        <f>I81</f>
        <v>1448829</v>
      </c>
      <c r="J80" s="16">
        <f>J81</f>
        <v>1448829</v>
      </c>
      <c r="K80" s="21"/>
    </row>
    <row r="81" spans="1:11" s="22" customFormat="1" ht="70.5" customHeight="1" x14ac:dyDescent="0.2">
      <c r="A81" s="73" t="s">
        <v>105</v>
      </c>
      <c r="B81" s="71"/>
      <c r="C81" s="71"/>
      <c r="D81" s="27" t="s">
        <v>23</v>
      </c>
      <c r="E81" s="8"/>
      <c r="F81" s="8"/>
      <c r="G81" s="5">
        <f>H81+I81</f>
        <v>1835709</v>
      </c>
      <c r="H81" s="16">
        <f>H84+H83+H85+H86+H89+H90+H87+H82+H88</f>
        <v>386880</v>
      </c>
      <c r="I81" s="16">
        <f>I84+I83+I85+I86+I89+I90+I87+I82+I88</f>
        <v>1448829</v>
      </c>
      <c r="J81" s="16">
        <f>J84+J83+J85+J86+J89+J90+J87+J82+J88</f>
        <v>1448829</v>
      </c>
      <c r="K81" s="21"/>
    </row>
    <row r="82" spans="1:11" s="216" customFormat="1" ht="37.5" hidden="1" x14ac:dyDescent="0.2">
      <c r="A82" s="217" t="s">
        <v>143</v>
      </c>
      <c r="B82" s="217" t="s">
        <v>82</v>
      </c>
      <c r="C82" s="217" t="s">
        <v>15</v>
      </c>
      <c r="D82" s="225" t="s">
        <v>83</v>
      </c>
      <c r="E82" s="223"/>
      <c r="F82" s="223"/>
      <c r="G82" s="213">
        <f t="shared" si="8"/>
        <v>0</v>
      </c>
      <c r="H82" s="214"/>
      <c r="I82" s="214">
        <f>414600-414600</f>
        <v>0</v>
      </c>
      <c r="J82" s="214">
        <f>414600-414600</f>
        <v>0</v>
      </c>
      <c r="K82" s="215"/>
    </row>
    <row r="83" spans="1:11" s="216" customFormat="1" ht="37.5" hidden="1" x14ac:dyDescent="0.3">
      <c r="A83" s="217" t="s">
        <v>99</v>
      </c>
      <c r="B83" s="217" t="s">
        <v>41</v>
      </c>
      <c r="C83" s="217" t="s">
        <v>15</v>
      </c>
      <c r="D83" s="226" t="s">
        <v>76</v>
      </c>
      <c r="E83" s="223"/>
      <c r="F83" s="223"/>
      <c r="G83" s="213">
        <f t="shared" si="8"/>
        <v>0</v>
      </c>
      <c r="H83" s="227"/>
      <c r="I83" s="227"/>
      <c r="J83" s="227"/>
      <c r="K83" s="215"/>
    </row>
    <row r="84" spans="1:11" s="22" customFormat="1" ht="42" customHeight="1" x14ac:dyDescent="0.3">
      <c r="A84" s="76" t="s">
        <v>174</v>
      </c>
      <c r="B84" s="76" t="s">
        <v>175</v>
      </c>
      <c r="C84" s="76" t="s">
        <v>176</v>
      </c>
      <c r="D84" s="52" t="s">
        <v>188</v>
      </c>
      <c r="E84" s="8"/>
      <c r="F84" s="8"/>
      <c r="G84" s="18">
        <f t="shared" si="8"/>
        <v>386880</v>
      </c>
      <c r="H84" s="19">
        <f>367880+49000-30000</f>
        <v>386880</v>
      </c>
      <c r="I84" s="19"/>
      <c r="J84" s="19"/>
      <c r="K84" s="21"/>
    </row>
    <row r="85" spans="1:11" s="48" customFormat="1" hidden="1" x14ac:dyDescent="0.2">
      <c r="A85" s="85" t="s">
        <v>103</v>
      </c>
      <c r="B85" s="85" t="s">
        <v>91</v>
      </c>
      <c r="C85" s="85" t="s">
        <v>44</v>
      </c>
      <c r="D85" s="100" t="s">
        <v>92</v>
      </c>
      <c r="E85" s="9"/>
      <c r="F85" s="9"/>
      <c r="G85" s="150">
        <f t="shared" si="8"/>
        <v>0</v>
      </c>
      <c r="H85" s="151"/>
      <c r="I85" s="151"/>
      <c r="J85" s="151"/>
      <c r="K85" s="47"/>
    </row>
    <row r="86" spans="1:11" s="22" customFormat="1" ht="37.5" x14ac:dyDescent="0.2">
      <c r="A86" s="76" t="s">
        <v>100</v>
      </c>
      <c r="B86" s="76" t="s">
        <v>101</v>
      </c>
      <c r="C86" s="76" t="s">
        <v>45</v>
      </c>
      <c r="D86" s="20" t="s">
        <v>102</v>
      </c>
      <c r="E86" s="8"/>
      <c r="F86" s="8"/>
      <c r="G86" s="18">
        <f t="shared" si="8"/>
        <v>1448829</v>
      </c>
      <c r="H86" s="19"/>
      <c r="I86" s="19">
        <v>1448829</v>
      </c>
      <c r="J86" s="19">
        <v>1448829</v>
      </c>
      <c r="K86" s="21"/>
    </row>
    <row r="87" spans="1:11" s="231" customFormat="1" ht="62.25" hidden="1" customHeight="1" x14ac:dyDescent="0.2">
      <c r="A87" s="217" t="s">
        <v>256</v>
      </c>
      <c r="B87" s="217" t="s">
        <v>257</v>
      </c>
      <c r="C87" s="228" t="s">
        <v>4</v>
      </c>
      <c r="D87" s="229" t="s">
        <v>258</v>
      </c>
      <c r="E87" s="223"/>
      <c r="F87" s="223"/>
      <c r="G87" s="213">
        <f t="shared" si="8"/>
        <v>0</v>
      </c>
      <c r="H87" s="214"/>
      <c r="I87" s="214"/>
      <c r="J87" s="214"/>
      <c r="K87" s="230"/>
    </row>
    <row r="88" spans="1:11" s="216" customFormat="1" ht="37.5" hidden="1" x14ac:dyDescent="0.2">
      <c r="A88" s="217" t="s">
        <v>100</v>
      </c>
      <c r="B88" s="217" t="s">
        <v>101</v>
      </c>
      <c r="C88" s="217" t="s">
        <v>45</v>
      </c>
      <c r="D88" s="218" t="s">
        <v>102</v>
      </c>
      <c r="E88" s="223"/>
      <c r="F88" s="223"/>
      <c r="G88" s="213">
        <f t="shared" si="8"/>
        <v>0</v>
      </c>
      <c r="H88" s="214"/>
      <c r="I88" s="214"/>
      <c r="J88" s="214"/>
      <c r="K88" s="215"/>
    </row>
    <row r="89" spans="1:11" s="216" customFormat="1" ht="37.5" hidden="1" x14ac:dyDescent="0.2">
      <c r="A89" s="217" t="s">
        <v>117</v>
      </c>
      <c r="B89" s="232">
        <v>7370</v>
      </c>
      <c r="C89" s="217" t="s">
        <v>35</v>
      </c>
      <c r="D89" s="218" t="s">
        <v>77</v>
      </c>
      <c r="E89" s="223"/>
      <c r="F89" s="223"/>
      <c r="G89" s="213">
        <f t="shared" si="8"/>
        <v>0</v>
      </c>
      <c r="H89" s="214"/>
      <c r="I89" s="214"/>
      <c r="J89" s="214"/>
      <c r="K89" s="215"/>
    </row>
    <row r="90" spans="1:11" s="216" customFormat="1" ht="37.5" hidden="1" x14ac:dyDescent="0.2">
      <c r="A90" s="217" t="s">
        <v>135</v>
      </c>
      <c r="B90" s="217" t="s">
        <v>136</v>
      </c>
      <c r="C90" s="217" t="s">
        <v>35</v>
      </c>
      <c r="D90" s="218" t="s">
        <v>137</v>
      </c>
      <c r="E90" s="223"/>
      <c r="F90" s="223"/>
      <c r="G90" s="213">
        <f t="shared" si="8"/>
        <v>0</v>
      </c>
      <c r="H90" s="214"/>
      <c r="I90" s="214"/>
      <c r="J90" s="214"/>
      <c r="K90" s="215"/>
    </row>
    <row r="91" spans="1:11" s="216" customFormat="1" ht="37.5" hidden="1" x14ac:dyDescent="0.2">
      <c r="A91" s="233" t="s">
        <v>6</v>
      </c>
      <c r="B91" s="233"/>
      <c r="C91" s="233"/>
      <c r="D91" s="234" t="s">
        <v>37</v>
      </c>
      <c r="E91" s="223"/>
      <c r="F91" s="223"/>
      <c r="G91" s="213">
        <f t="shared" ref="G91:G97" si="10">H91+I91</f>
        <v>0</v>
      </c>
      <c r="H91" s="214">
        <f t="shared" ref="H91:J92" si="11">H92</f>
        <v>0</v>
      </c>
      <c r="I91" s="214">
        <f t="shared" si="11"/>
        <v>0</v>
      </c>
      <c r="J91" s="214">
        <f t="shared" si="11"/>
        <v>0</v>
      </c>
      <c r="K91" s="215"/>
    </row>
    <row r="92" spans="1:11" s="216" customFormat="1" ht="37.5" hidden="1" x14ac:dyDescent="0.2">
      <c r="A92" s="233" t="s">
        <v>7</v>
      </c>
      <c r="B92" s="233"/>
      <c r="C92" s="233"/>
      <c r="D92" s="234" t="s">
        <v>36</v>
      </c>
      <c r="E92" s="223"/>
      <c r="F92" s="223"/>
      <c r="G92" s="213">
        <f t="shared" si="10"/>
        <v>0</v>
      </c>
      <c r="H92" s="214">
        <f t="shared" si="11"/>
        <v>0</v>
      </c>
      <c r="I92" s="214">
        <f t="shared" si="11"/>
        <v>0</v>
      </c>
      <c r="J92" s="214">
        <f t="shared" si="11"/>
        <v>0</v>
      </c>
      <c r="K92" s="215"/>
    </row>
    <row r="93" spans="1:11" s="216" customFormat="1" ht="22.5" hidden="1" x14ac:dyDescent="0.2">
      <c r="A93" s="217" t="s">
        <v>178</v>
      </c>
      <c r="B93" s="217" t="s">
        <v>179</v>
      </c>
      <c r="C93" s="217" t="s">
        <v>45</v>
      </c>
      <c r="D93" s="218" t="s">
        <v>180</v>
      </c>
      <c r="E93" s="223"/>
      <c r="F93" s="223"/>
      <c r="G93" s="213">
        <f t="shared" si="10"/>
        <v>0</v>
      </c>
      <c r="H93" s="214"/>
      <c r="I93" s="214"/>
      <c r="J93" s="214"/>
      <c r="K93" s="215"/>
    </row>
    <row r="94" spans="1:11" s="216" customFormat="1" ht="22.5" hidden="1" x14ac:dyDescent="0.2">
      <c r="A94" s="210" t="s">
        <v>52</v>
      </c>
      <c r="B94" s="217"/>
      <c r="C94" s="217"/>
      <c r="D94" s="224" t="s">
        <v>24</v>
      </c>
      <c r="E94" s="223"/>
      <c r="F94" s="223"/>
      <c r="G94" s="213">
        <f t="shared" si="10"/>
        <v>0</v>
      </c>
      <c r="H94" s="214">
        <f>H95</f>
        <v>0</v>
      </c>
      <c r="I94" s="214">
        <f>I95</f>
        <v>0</v>
      </c>
      <c r="J94" s="214">
        <f>J95</f>
        <v>0</v>
      </c>
      <c r="K94" s="215"/>
    </row>
    <row r="95" spans="1:11" s="216" customFormat="1" ht="22.5" hidden="1" x14ac:dyDescent="0.2">
      <c r="A95" s="210" t="s">
        <v>51</v>
      </c>
      <c r="B95" s="217"/>
      <c r="C95" s="217"/>
      <c r="D95" s="224" t="s">
        <v>24</v>
      </c>
      <c r="E95" s="223"/>
      <c r="F95" s="223"/>
      <c r="G95" s="213">
        <f t="shared" si="10"/>
        <v>0</v>
      </c>
      <c r="H95" s="214">
        <f>H97</f>
        <v>0</v>
      </c>
      <c r="I95" s="214">
        <f>I97+I96</f>
        <v>0</v>
      </c>
      <c r="J95" s="214">
        <f>J97+J96</f>
        <v>0</v>
      </c>
      <c r="K95" s="215"/>
    </row>
    <row r="96" spans="1:11" s="238" customFormat="1" ht="37.5" hidden="1" x14ac:dyDescent="0.2">
      <c r="A96" s="220" t="s">
        <v>234</v>
      </c>
      <c r="B96" s="217" t="s">
        <v>235</v>
      </c>
      <c r="C96" s="217" t="s">
        <v>16</v>
      </c>
      <c r="D96" s="235" t="s">
        <v>236</v>
      </c>
      <c r="E96" s="236"/>
      <c r="F96" s="236"/>
      <c r="G96" s="213">
        <f t="shared" si="10"/>
        <v>0</v>
      </c>
      <c r="H96" s="227"/>
      <c r="I96" s="214"/>
      <c r="J96" s="214"/>
      <c r="K96" s="237"/>
    </row>
    <row r="97" spans="1:11" s="216" customFormat="1" ht="30" hidden="1" customHeight="1" x14ac:dyDescent="0.2">
      <c r="A97" s="217" t="s">
        <v>182</v>
      </c>
      <c r="B97" s="217" t="s">
        <v>181</v>
      </c>
      <c r="C97" s="217" t="s">
        <v>45</v>
      </c>
      <c r="D97" s="239" t="s">
        <v>183</v>
      </c>
      <c r="E97" s="223"/>
      <c r="F97" s="223"/>
      <c r="G97" s="213">
        <f t="shared" si="10"/>
        <v>0</v>
      </c>
      <c r="H97" s="214"/>
      <c r="I97" s="214"/>
      <c r="J97" s="214"/>
      <c r="K97" s="215"/>
    </row>
    <row r="98" spans="1:11" s="22" customFormat="1" ht="78.75" customHeight="1" x14ac:dyDescent="0.2">
      <c r="A98" s="71"/>
      <c r="B98" s="71"/>
      <c r="C98" s="71"/>
      <c r="D98" s="45"/>
      <c r="E98" s="4" t="s">
        <v>307</v>
      </c>
      <c r="F98" s="14" t="s">
        <v>306</v>
      </c>
      <c r="G98" s="5">
        <f>H98+I98</f>
        <v>30319858</v>
      </c>
      <c r="H98" s="16">
        <f>H103+H100</f>
        <v>29045288</v>
      </c>
      <c r="I98" s="16">
        <f>I103+I100</f>
        <v>1274570</v>
      </c>
      <c r="J98" s="16">
        <f>J103+J100</f>
        <v>1236800</v>
      </c>
      <c r="K98" s="21"/>
    </row>
    <row r="99" spans="1:11" s="22" customFormat="1" ht="23.25" customHeight="1" x14ac:dyDescent="0.2">
      <c r="A99" s="71"/>
      <c r="B99" s="71"/>
      <c r="C99" s="71"/>
      <c r="D99" s="45"/>
      <c r="E99" s="8" t="s">
        <v>3</v>
      </c>
      <c r="F99" s="8"/>
      <c r="G99" s="5">
        <f>H99+I99</f>
        <v>0</v>
      </c>
      <c r="H99" s="16"/>
      <c r="I99" s="16"/>
      <c r="J99" s="16"/>
      <c r="K99" s="21"/>
    </row>
    <row r="100" spans="1:11" s="22" customFormat="1" ht="39.75" customHeight="1" x14ac:dyDescent="0.2">
      <c r="A100" s="73" t="s">
        <v>66</v>
      </c>
      <c r="B100" s="73"/>
      <c r="C100" s="73"/>
      <c r="D100" s="27" t="s">
        <v>33</v>
      </c>
      <c r="E100" s="4"/>
      <c r="F100" s="4"/>
      <c r="G100" s="5">
        <f>H100+I100</f>
        <v>183600</v>
      </c>
      <c r="H100" s="5">
        <f t="shared" ref="H100:J101" si="12">H101</f>
        <v>183600</v>
      </c>
      <c r="I100" s="16">
        <f t="shared" si="12"/>
        <v>0</v>
      </c>
      <c r="J100" s="16">
        <f t="shared" si="12"/>
        <v>0</v>
      </c>
      <c r="K100" s="21"/>
    </row>
    <row r="101" spans="1:11" s="22" customFormat="1" ht="38.25" customHeight="1" x14ac:dyDescent="0.2">
      <c r="A101" s="73" t="s">
        <v>65</v>
      </c>
      <c r="B101" s="73"/>
      <c r="C101" s="73"/>
      <c r="D101" s="27" t="s">
        <v>33</v>
      </c>
      <c r="E101" s="4"/>
      <c r="F101" s="4"/>
      <c r="G101" s="5">
        <f>H101+I101</f>
        <v>183600</v>
      </c>
      <c r="H101" s="5">
        <f t="shared" si="12"/>
        <v>183600</v>
      </c>
      <c r="I101" s="5">
        <f t="shared" si="12"/>
        <v>0</v>
      </c>
      <c r="J101" s="5">
        <f t="shared" si="12"/>
        <v>0</v>
      </c>
      <c r="K101" s="21"/>
    </row>
    <row r="102" spans="1:11" s="22" customFormat="1" ht="27.75" customHeight="1" x14ac:dyDescent="0.3">
      <c r="A102" s="76" t="s">
        <v>237</v>
      </c>
      <c r="B102" s="76" t="s">
        <v>238</v>
      </c>
      <c r="C102" s="76" t="s">
        <v>239</v>
      </c>
      <c r="D102" s="28" t="s">
        <v>240</v>
      </c>
      <c r="E102" s="4"/>
      <c r="F102" s="4"/>
      <c r="G102" s="18">
        <f>H102+I102</f>
        <v>183600</v>
      </c>
      <c r="H102" s="19">
        <f>129600+54000</f>
        <v>183600</v>
      </c>
      <c r="I102" s="16"/>
      <c r="J102" s="16"/>
      <c r="K102" s="21"/>
    </row>
    <row r="103" spans="1:11" s="22" customFormat="1" ht="56.25" x14ac:dyDescent="0.2">
      <c r="A103" s="73" t="s">
        <v>106</v>
      </c>
      <c r="B103" s="71"/>
      <c r="C103" s="71"/>
      <c r="D103" s="27" t="s">
        <v>23</v>
      </c>
      <c r="E103" s="8"/>
      <c r="F103" s="8"/>
      <c r="G103" s="5">
        <f t="shared" ref="G103:G154" si="13">H103+I103</f>
        <v>30136258</v>
      </c>
      <c r="H103" s="16">
        <f>H104</f>
        <v>28861688</v>
      </c>
      <c r="I103" s="16">
        <f>I104</f>
        <v>1274570</v>
      </c>
      <c r="J103" s="16">
        <f>J104</f>
        <v>1236800</v>
      </c>
      <c r="K103" s="21"/>
    </row>
    <row r="104" spans="1:11" s="22" customFormat="1" ht="56.25" x14ac:dyDescent="0.2">
      <c r="A104" s="73" t="s">
        <v>105</v>
      </c>
      <c r="B104" s="71"/>
      <c r="C104" s="71"/>
      <c r="D104" s="27" t="s">
        <v>23</v>
      </c>
      <c r="E104" s="8"/>
      <c r="F104" s="8"/>
      <c r="G104" s="5">
        <f>H104+I104</f>
        <v>30136258</v>
      </c>
      <c r="H104" s="16">
        <f>SUM(H105:H118)</f>
        <v>28861688</v>
      </c>
      <c r="I104" s="16">
        <f>SUM(I105:I118)</f>
        <v>1274570</v>
      </c>
      <c r="J104" s="16">
        <f>SUM(J105:J118)</f>
        <v>1236800</v>
      </c>
      <c r="K104" s="21"/>
    </row>
    <row r="105" spans="1:11" s="216" customFormat="1" ht="37.5" hidden="1" x14ac:dyDescent="0.2">
      <c r="A105" s="217" t="s">
        <v>204</v>
      </c>
      <c r="B105" s="217" t="s">
        <v>108</v>
      </c>
      <c r="C105" s="217" t="s">
        <v>13</v>
      </c>
      <c r="D105" s="225" t="s">
        <v>148</v>
      </c>
      <c r="E105" s="223"/>
      <c r="F105" s="223"/>
      <c r="G105" s="213">
        <f>H105+I105</f>
        <v>0</v>
      </c>
      <c r="H105" s="214"/>
      <c r="I105" s="214"/>
      <c r="J105" s="214"/>
      <c r="K105" s="215"/>
    </row>
    <row r="106" spans="1:11" s="216" customFormat="1" ht="37.5" hidden="1" x14ac:dyDescent="0.3">
      <c r="A106" s="217" t="s">
        <v>141</v>
      </c>
      <c r="B106" s="217" t="s">
        <v>78</v>
      </c>
      <c r="C106" s="217" t="s">
        <v>15</v>
      </c>
      <c r="D106" s="226" t="s">
        <v>79</v>
      </c>
      <c r="E106" s="223"/>
      <c r="F106" s="223"/>
      <c r="G106" s="213">
        <f t="shared" si="13"/>
        <v>0</v>
      </c>
      <c r="H106" s="214"/>
      <c r="I106" s="214"/>
      <c r="J106" s="214"/>
      <c r="K106" s="215"/>
    </row>
    <row r="107" spans="1:11" s="216" customFormat="1" ht="56.25" hidden="1" x14ac:dyDescent="0.3">
      <c r="A107" s="217" t="s">
        <v>142</v>
      </c>
      <c r="B107" s="217" t="s">
        <v>80</v>
      </c>
      <c r="C107" s="217" t="s">
        <v>15</v>
      </c>
      <c r="D107" s="226" t="s">
        <v>81</v>
      </c>
      <c r="E107" s="223"/>
      <c r="F107" s="223"/>
      <c r="G107" s="213">
        <f t="shared" si="13"/>
        <v>0</v>
      </c>
      <c r="H107" s="214"/>
      <c r="I107" s="214"/>
      <c r="J107" s="214"/>
      <c r="K107" s="215"/>
    </row>
    <row r="108" spans="1:11" s="216" customFormat="1" ht="37.5" hidden="1" x14ac:dyDescent="0.2">
      <c r="A108" s="217" t="s">
        <v>143</v>
      </c>
      <c r="B108" s="217" t="s">
        <v>82</v>
      </c>
      <c r="C108" s="217" t="s">
        <v>15</v>
      </c>
      <c r="D108" s="225" t="s">
        <v>83</v>
      </c>
      <c r="E108" s="223"/>
      <c r="F108" s="223"/>
      <c r="G108" s="213">
        <f t="shared" si="13"/>
        <v>0</v>
      </c>
      <c r="H108" s="214"/>
      <c r="I108" s="214"/>
      <c r="J108" s="214"/>
      <c r="K108" s="215"/>
    </row>
    <row r="109" spans="1:11" s="22" customFormat="1" ht="56.25" x14ac:dyDescent="0.2">
      <c r="A109" s="76" t="s">
        <v>144</v>
      </c>
      <c r="B109" s="76" t="s">
        <v>145</v>
      </c>
      <c r="C109" s="76" t="s">
        <v>15</v>
      </c>
      <c r="D109" s="34" t="s">
        <v>146</v>
      </c>
      <c r="E109" s="8"/>
      <c r="F109" s="8"/>
      <c r="G109" s="18">
        <f t="shared" si="13"/>
        <v>1192800</v>
      </c>
      <c r="H109" s="19"/>
      <c r="I109" s="19">
        <v>1192800</v>
      </c>
      <c r="J109" s="19">
        <v>1192800</v>
      </c>
      <c r="K109" s="21"/>
    </row>
    <row r="110" spans="1:11" s="216" customFormat="1" ht="75" hidden="1" x14ac:dyDescent="0.2">
      <c r="A110" s="217" t="s">
        <v>195</v>
      </c>
      <c r="B110" s="232">
        <v>6020</v>
      </c>
      <c r="C110" s="217" t="s">
        <v>15</v>
      </c>
      <c r="D110" s="225" t="s">
        <v>196</v>
      </c>
      <c r="E110" s="223"/>
      <c r="F110" s="223"/>
      <c r="G110" s="240">
        <f t="shared" si="13"/>
        <v>0</v>
      </c>
      <c r="H110" s="227"/>
      <c r="I110" s="227"/>
      <c r="J110" s="227"/>
      <c r="K110" s="215"/>
    </row>
    <row r="111" spans="1:11" s="22" customFormat="1" ht="37.5" x14ac:dyDescent="0.3">
      <c r="A111" s="76" t="s">
        <v>99</v>
      </c>
      <c r="B111" s="76" t="s">
        <v>41</v>
      </c>
      <c r="C111" s="76" t="s">
        <v>15</v>
      </c>
      <c r="D111" s="52" t="s">
        <v>76</v>
      </c>
      <c r="E111" s="8"/>
      <c r="F111" s="8"/>
      <c r="G111" s="152">
        <f t="shared" si="13"/>
        <v>23182688</v>
      </c>
      <c r="H111" s="19">
        <f>11916880+10821808+400000</f>
        <v>23138688</v>
      </c>
      <c r="I111" s="153">
        <v>44000</v>
      </c>
      <c r="J111" s="153">
        <v>44000</v>
      </c>
      <c r="K111" s="21"/>
    </row>
    <row r="112" spans="1:11" s="22" customFormat="1" ht="131.25" x14ac:dyDescent="0.3">
      <c r="A112" s="76" t="s">
        <v>281</v>
      </c>
      <c r="B112" s="76" t="s">
        <v>282</v>
      </c>
      <c r="C112" s="76" t="s">
        <v>176</v>
      </c>
      <c r="D112" s="52" t="s">
        <v>283</v>
      </c>
      <c r="E112" s="8"/>
      <c r="F112" s="8"/>
      <c r="G112" s="152">
        <f t="shared" si="13"/>
        <v>5723000</v>
      </c>
      <c r="H112" s="153">
        <v>5723000</v>
      </c>
      <c r="I112" s="153"/>
      <c r="J112" s="153"/>
      <c r="K112" s="21"/>
    </row>
    <row r="113" spans="1:11" s="48" customFormat="1" ht="37.5" hidden="1" x14ac:dyDescent="0.3">
      <c r="A113" s="85" t="s">
        <v>174</v>
      </c>
      <c r="B113" s="85" t="s">
        <v>175</v>
      </c>
      <c r="C113" s="85" t="s">
        <v>176</v>
      </c>
      <c r="D113" s="98" t="s">
        <v>188</v>
      </c>
      <c r="E113" s="9"/>
      <c r="F113" s="9"/>
      <c r="G113" s="150">
        <f t="shared" si="13"/>
        <v>0</v>
      </c>
      <c r="H113" s="151"/>
      <c r="I113" s="151"/>
      <c r="J113" s="151"/>
      <c r="K113" s="47"/>
    </row>
    <row r="114" spans="1:11" s="48" customFormat="1" ht="37.5" hidden="1" x14ac:dyDescent="0.2">
      <c r="A114" s="85" t="s">
        <v>141</v>
      </c>
      <c r="B114" s="85" t="s">
        <v>78</v>
      </c>
      <c r="C114" s="85" t="s">
        <v>193</v>
      </c>
      <c r="D114" s="99" t="s">
        <v>266</v>
      </c>
      <c r="E114" s="9"/>
      <c r="F114" s="9"/>
      <c r="G114" s="150">
        <f t="shared" si="13"/>
        <v>0</v>
      </c>
      <c r="H114" s="151"/>
      <c r="I114" s="151">
        <f>2378977-2378977</f>
        <v>0</v>
      </c>
      <c r="J114" s="151">
        <f>2378977-2378977</f>
        <v>0</v>
      </c>
      <c r="K114" s="47"/>
    </row>
    <row r="115" spans="1:11" s="48" customFormat="1" ht="37.5" hidden="1" x14ac:dyDescent="0.2">
      <c r="A115" s="85" t="s">
        <v>210</v>
      </c>
      <c r="B115" s="85" t="s">
        <v>211</v>
      </c>
      <c r="C115" s="85" t="s">
        <v>45</v>
      </c>
      <c r="D115" s="99" t="s">
        <v>212</v>
      </c>
      <c r="E115" s="9"/>
      <c r="F115" s="9"/>
      <c r="G115" s="150">
        <f t="shared" si="13"/>
        <v>0</v>
      </c>
      <c r="H115" s="151"/>
      <c r="I115" s="151"/>
      <c r="J115" s="151"/>
      <c r="K115" s="47"/>
    </row>
    <row r="116" spans="1:11" s="48" customFormat="1" ht="60" hidden="1" customHeight="1" x14ac:dyDescent="0.2">
      <c r="A116" s="85" t="s">
        <v>138</v>
      </c>
      <c r="B116" s="85" t="s">
        <v>139</v>
      </c>
      <c r="C116" s="85" t="s">
        <v>39</v>
      </c>
      <c r="D116" s="99" t="s">
        <v>140</v>
      </c>
      <c r="E116" s="9"/>
      <c r="F116" s="9"/>
      <c r="G116" s="150">
        <f t="shared" si="13"/>
        <v>0</v>
      </c>
      <c r="H116" s="151"/>
      <c r="I116" s="151"/>
      <c r="J116" s="151"/>
      <c r="K116" s="47"/>
    </row>
    <row r="117" spans="1:11" s="48" customFormat="1" ht="42" hidden="1" customHeight="1" x14ac:dyDescent="0.2">
      <c r="A117" s="85" t="s">
        <v>133</v>
      </c>
      <c r="B117" s="85" t="s">
        <v>120</v>
      </c>
      <c r="C117" s="85" t="s">
        <v>35</v>
      </c>
      <c r="D117" s="99" t="s">
        <v>121</v>
      </c>
      <c r="E117" s="9"/>
      <c r="F117" s="9"/>
      <c r="G117" s="150">
        <f t="shared" si="13"/>
        <v>0</v>
      </c>
      <c r="H117" s="151"/>
      <c r="I117" s="151"/>
      <c r="J117" s="151"/>
      <c r="K117" s="47"/>
    </row>
    <row r="118" spans="1:11" s="22" customFormat="1" ht="135" customHeight="1" x14ac:dyDescent="0.2">
      <c r="A118" s="76" t="s">
        <v>171</v>
      </c>
      <c r="B118" s="76" t="s">
        <v>170</v>
      </c>
      <c r="C118" s="76" t="s">
        <v>35</v>
      </c>
      <c r="D118" s="20" t="s">
        <v>169</v>
      </c>
      <c r="E118" s="8"/>
      <c r="F118" s="8"/>
      <c r="G118" s="18">
        <f t="shared" si="13"/>
        <v>37770</v>
      </c>
      <c r="H118" s="19"/>
      <c r="I118" s="19">
        <v>37770</v>
      </c>
      <c r="J118" s="19"/>
      <c r="K118" s="21"/>
    </row>
    <row r="119" spans="1:11" s="22" customFormat="1" ht="58.5" customHeight="1" x14ac:dyDescent="0.2">
      <c r="A119" s="71"/>
      <c r="B119" s="71"/>
      <c r="C119" s="71"/>
      <c r="D119" s="54"/>
      <c r="E119" s="4" t="s">
        <v>265</v>
      </c>
      <c r="F119" s="4" t="s">
        <v>286</v>
      </c>
      <c r="G119" s="5">
        <f t="shared" si="13"/>
        <v>575000</v>
      </c>
      <c r="H119" s="16">
        <f>H121+H124</f>
        <v>575000</v>
      </c>
      <c r="I119" s="16">
        <f>I121+I124</f>
        <v>0</v>
      </c>
      <c r="J119" s="16">
        <f>J121+J124</f>
        <v>0</v>
      </c>
      <c r="K119" s="21"/>
    </row>
    <row r="120" spans="1:11" s="22" customFormat="1" ht="18" customHeight="1" x14ac:dyDescent="0.2">
      <c r="A120" s="71"/>
      <c r="B120" s="71"/>
      <c r="C120" s="71"/>
      <c r="D120" s="54"/>
      <c r="E120" s="8" t="s">
        <v>3</v>
      </c>
      <c r="F120" s="8"/>
      <c r="G120" s="5">
        <f t="shared" si="13"/>
        <v>0</v>
      </c>
      <c r="H120" s="16"/>
      <c r="I120" s="16"/>
      <c r="J120" s="16"/>
      <c r="K120" s="21"/>
    </row>
    <row r="121" spans="1:11" s="123" customFormat="1" ht="22.9" hidden="1" customHeight="1" x14ac:dyDescent="0.2">
      <c r="A121" s="120" t="s">
        <v>52</v>
      </c>
      <c r="B121" s="121"/>
      <c r="C121" s="121"/>
      <c r="D121" s="122" t="s">
        <v>24</v>
      </c>
      <c r="E121" s="107"/>
      <c r="F121" s="107"/>
      <c r="G121" s="108">
        <f t="shared" si="13"/>
        <v>0</v>
      </c>
      <c r="H121" s="109">
        <f t="shared" ref="H121:J122" si="14">H122</f>
        <v>0</v>
      </c>
      <c r="I121" s="109">
        <f t="shared" si="14"/>
        <v>0</v>
      </c>
      <c r="J121" s="109">
        <f t="shared" si="14"/>
        <v>0</v>
      </c>
    </row>
    <row r="122" spans="1:11" s="123" customFormat="1" ht="23.45" hidden="1" customHeight="1" x14ac:dyDescent="0.2">
      <c r="A122" s="120" t="s">
        <v>51</v>
      </c>
      <c r="B122" s="121"/>
      <c r="C122" s="121"/>
      <c r="D122" s="122" t="s">
        <v>24</v>
      </c>
      <c r="E122" s="107"/>
      <c r="F122" s="107"/>
      <c r="G122" s="108">
        <f t="shared" si="13"/>
        <v>0</v>
      </c>
      <c r="H122" s="109">
        <f t="shared" si="14"/>
        <v>0</v>
      </c>
      <c r="I122" s="109">
        <f t="shared" si="14"/>
        <v>0</v>
      </c>
      <c r="J122" s="109">
        <f t="shared" si="14"/>
        <v>0</v>
      </c>
    </row>
    <row r="123" spans="1:11" s="123" customFormat="1" ht="93.75" hidden="1" x14ac:dyDescent="0.2">
      <c r="A123" s="105" t="s">
        <v>84</v>
      </c>
      <c r="B123" s="105" t="s">
        <v>30</v>
      </c>
      <c r="C123" s="105" t="s">
        <v>9</v>
      </c>
      <c r="D123" s="124" t="s">
        <v>85</v>
      </c>
      <c r="E123" s="107"/>
      <c r="F123" s="107"/>
      <c r="G123" s="108">
        <f t="shared" si="13"/>
        <v>0</v>
      </c>
      <c r="H123" s="109"/>
      <c r="I123" s="109"/>
      <c r="J123" s="109"/>
    </row>
    <row r="124" spans="1:11" ht="37.5" x14ac:dyDescent="0.2">
      <c r="A124" s="73" t="s">
        <v>48</v>
      </c>
      <c r="B124" s="73"/>
      <c r="C124" s="73"/>
      <c r="D124" s="27" t="s">
        <v>18</v>
      </c>
      <c r="E124" s="6"/>
      <c r="F124" s="6"/>
      <c r="G124" s="5">
        <f t="shared" si="13"/>
        <v>575000</v>
      </c>
      <c r="H124" s="16">
        <f>H125</f>
        <v>575000</v>
      </c>
      <c r="I124" s="16">
        <f>I125</f>
        <v>0</v>
      </c>
      <c r="J124" s="16">
        <f>J125</f>
        <v>0</v>
      </c>
    </row>
    <row r="125" spans="1:11" ht="37.5" x14ac:dyDescent="0.2">
      <c r="A125" s="73" t="s">
        <v>47</v>
      </c>
      <c r="B125" s="73"/>
      <c r="C125" s="73"/>
      <c r="D125" s="27" t="s">
        <v>18</v>
      </c>
      <c r="E125" s="6"/>
      <c r="F125" s="6"/>
      <c r="G125" s="5">
        <f t="shared" si="13"/>
        <v>575000</v>
      </c>
      <c r="H125" s="16">
        <f>H126</f>
        <v>575000</v>
      </c>
      <c r="I125" s="16"/>
      <c r="J125" s="16"/>
    </row>
    <row r="126" spans="1:11" ht="93.75" x14ac:dyDescent="0.2">
      <c r="A126" s="76" t="s">
        <v>164</v>
      </c>
      <c r="B126" s="76" t="s">
        <v>30</v>
      </c>
      <c r="C126" s="76" t="s">
        <v>9</v>
      </c>
      <c r="D126" s="53" t="s">
        <v>85</v>
      </c>
      <c r="E126" s="6"/>
      <c r="F126" s="6"/>
      <c r="G126" s="18">
        <f t="shared" si="13"/>
        <v>575000</v>
      </c>
      <c r="H126" s="19">
        <v>575000</v>
      </c>
      <c r="I126" s="19"/>
      <c r="J126" s="19"/>
    </row>
    <row r="127" spans="1:11" ht="52.9" customHeight="1" x14ac:dyDescent="0.2">
      <c r="A127" s="71"/>
      <c r="B127" s="71"/>
      <c r="C127" s="71"/>
      <c r="D127" s="32"/>
      <c r="E127" s="4" t="s">
        <v>177</v>
      </c>
      <c r="F127" s="4" t="s">
        <v>296</v>
      </c>
      <c r="G127" s="5">
        <f t="shared" si="13"/>
        <v>309256</v>
      </c>
      <c r="H127" s="16">
        <f>H129</f>
        <v>309256</v>
      </c>
      <c r="I127" s="16">
        <f>I129</f>
        <v>0</v>
      </c>
      <c r="J127" s="16">
        <f>J129</f>
        <v>0</v>
      </c>
    </row>
    <row r="128" spans="1:11" ht="22.5" customHeight="1" x14ac:dyDescent="0.2">
      <c r="A128" s="71"/>
      <c r="B128" s="71"/>
      <c r="C128" s="71"/>
      <c r="D128" s="32"/>
      <c r="E128" s="6" t="s">
        <v>3</v>
      </c>
      <c r="F128" s="6"/>
      <c r="G128" s="5">
        <f t="shared" si="13"/>
        <v>0</v>
      </c>
      <c r="H128" s="16"/>
      <c r="I128" s="16"/>
      <c r="J128" s="16"/>
    </row>
    <row r="129" spans="1:15" s="22" customFormat="1" ht="25.5" customHeight="1" x14ac:dyDescent="0.2">
      <c r="A129" s="73" t="s">
        <v>6</v>
      </c>
      <c r="B129" s="73"/>
      <c r="C129" s="73"/>
      <c r="D129" s="27" t="s">
        <v>37</v>
      </c>
      <c r="E129" s="6"/>
      <c r="F129" s="6"/>
      <c r="G129" s="5">
        <f t="shared" si="13"/>
        <v>309256</v>
      </c>
      <c r="H129" s="16">
        <f t="shared" ref="H129:J130" si="15">H130</f>
        <v>309256</v>
      </c>
      <c r="I129" s="16">
        <f t="shared" si="15"/>
        <v>0</v>
      </c>
      <c r="J129" s="16">
        <f t="shared" si="15"/>
        <v>0</v>
      </c>
      <c r="K129" s="21"/>
    </row>
    <row r="130" spans="1:15" s="22" customFormat="1" ht="33.6" customHeight="1" x14ac:dyDescent="0.2">
      <c r="A130" s="73" t="s">
        <v>7</v>
      </c>
      <c r="B130" s="73"/>
      <c r="C130" s="73"/>
      <c r="D130" s="27" t="s">
        <v>36</v>
      </c>
      <c r="E130" s="6"/>
      <c r="F130" s="6"/>
      <c r="G130" s="5">
        <f t="shared" si="13"/>
        <v>309256</v>
      </c>
      <c r="H130" s="16">
        <f>H131</f>
        <v>309256</v>
      </c>
      <c r="I130" s="16">
        <f t="shared" si="15"/>
        <v>0</v>
      </c>
      <c r="J130" s="16">
        <f t="shared" si="15"/>
        <v>0</v>
      </c>
      <c r="K130" s="21"/>
    </row>
    <row r="131" spans="1:15" s="22" customFormat="1" ht="45.75" customHeight="1" x14ac:dyDescent="0.2">
      <c r="A131" s="76" t="s">
        <v>118</v>
      </c>
      <c r="B131" s="76" t="s">
        <v>119</v>
      </c>
      <c r="C131" s="76" t="s">
        <v>17</v>
      </c>
      <c r="D131" s="20" t="s">
        <v>209</v>
      </c>
      <c r="E131" s="6"/>
      <c r="F131" s="6"/>
      <c r="G131" s="18">
        <f t="shared" si="13"/>
        <v>309256</v>
      </c>
      <c r="H131" s="19">
        <f>120000+291000-50000-51744</f>
        <v>309256</v>
      </c>
      <c r="I131" s="19"/>
      <c r="J131" s="19"/>
      <c r="K131" s="21"/>
    </row>
    <row r="132" spans="1:15" s="22" customFormat="1" ht="75" customHeight="1" x14ac:dyDescent="0.2">
      <c r="A132" s="71"/>
      <c r="B132" s="71"/>
      <c r="C132" s="71"/>
      <c r="D132" s="45"/>
      <c r="E132" s="4" t="s">
        <v>264</v>
      </c>
      <c r="F132" s="4" t="s">
        <v>287</v>
      </c>
      <c r="G132" s="5">
        <f t="shared" si="13"/>
        <v>35859</v>
      </c>
      <c r="H132" s="16">
        <f>H133+H136</f>
        <v>35859</v>
      </c>
      <c r="I132" s="16">
        <f>I133+I136</f>
        <v>0</v>
      </c>
      <c r="J132" s="16">
        <f>J133+J136</f>
        <v>0</v>
      </c>
      <c r="K132" s="21"/>
    </row>
    <row r="133" spans="1:15" s="22" customFormat="1" ht="37.5" x14ac:dyDescent="0.2">
      <c r="A133" s="73" t="s">
        <v>27</v>
      </c>
      <c r="B133" s="73"/>
      <c r="C133" s="73"/>
      <c r="D133" s="27" t="s">
        <v>29</v>
      </c>
      <c r="E133" s="6"/>
      <c r="F133" s="6"/>
      <c r="G133" s="5">
        <f t="shared" si="13"/>
        <v>35859</v>
      </c>
      <c r="H133" s="16">
        <f t="shared" ref="H133:J134" si="16">H134</f>
        <v>35859</v>
      </c>
      <c r="I133" s="16">
        <f t="shared" si="16"/>
        <v>0</v>
      </c>
      <c r="J133" s="16">
        <f t="shared" si="16"/>
        <v>0</v>
      </c>
      <c r="K133" s="21"/>
    </row>
    <row r="134" spans="1:15" s="22" customFormat="1" ht="30.75" customHeight="1" x14ac:dyDescent="0.2">
      <c r="A134" s="73" t="s">
        <v>28</v>
      </c>
      <c r="B134" s="71"/>
      <c r="C134" s="71"/>
      <c r="D134" s="49" t="s">
        <v>29</v>
      </c>
      <c r="E134" s="6"/>
      <c r="F134" s="6"/>
      <c r="G134" s="5">
        <f t="shared" si="13"/>
        <v>35859</v>
      </c>
      <c r="H134" s="16">
        <f t="shared" si="16"/>
        <v>35859</v>
      </c>
      <c r="I134" s="16">
        <f t="shared" si="16"/>
        <v>0</v>
      </c>
      <c r="J134" s="16">
        <f t="shared" si="16"/>
        <v>0</v>
      </c>
      <c r="K134" s="21"/>
    </row>
    <row r="135" spans="1:15" s="56" customFormat="1" ht="57.6" customHeight="1" x14ac:dyDescent="0.3">
      <c r="A135" s="76" t="s">
        <v>86</v>
      </c>
      <c r="B135" s="76" t="s">
        <v>87</v>
      </c>
      <c r="C135" s="76" t="s">
        <v>9</v>
      </c>
      <c r="D135" s="52" t="s">
        <v>38</v>
      </c>
      <c r="E135" s="6"/>
      <c r="F135" s="6"/>
      <c r="G135" s="18">
        <f t="shared" si="13"/>
        <v>35859</v>
      </c>
      <c r="H135" s="19">
        <v>35859</v>
      </c>
      <c r="I135" s="19"/>
      <c r="J135" s="19"/>
      <c r="K135" s="55"/>
    </row>
    <row r="136" spans="1:15" s="216" customFormat="1" ht="40.15" hidden="1" customHeight="1" x14ac:dyDescent="0.2">
      <c r="A136" s="210" t="s">
        <v>48</v>
      </c>
      <c r="B136" s="210"/>
      <c r="C136" s="210"/>
      <c r="D136" s="211" t="s">
        <v>18</v>
      </c>
      <c r="E136" s="212"/>
      <c r="F136" s="212"/>
      <c r="G136" s="213">
        <f t="shared" si="13"/>
        <v>0</v>
      </c>
      <c r="H136" s="214">
        <f t="shared" ref="H136:J137" si="17">H137</f>
        <v>0</v>
      </c>
      <c r="I136" s="214">
        <f t="shared" si="17"/>
        <v>0</v>
      </c>
      <c r="J136" s="214">
        <f t="shared" si="17"/>
        <v>0</v>
      </c>
      <c r="K136" s="215"/>
    </row>
    <row r="137" spans="1:15" s="216" customFormat="1" ht="36" hidden="1" customHeight="1" x14ac:dyDescent="0.2">
      <c r="A137" s="210" t="s">
        <v>47</v>
      </c>
      <c r="B137" s="210"/>
      <c r="C137" s="210"/>
      <c r="D137" s="211" t="s">
        <v>18</v>
      </c>
      <c r="E137" s="212"/>
      <c r="F137" s="212"/>
      <c r="G137" s="213">
        <f t="shared" si="13"/>
        <v>0</v>
      </c>
      <c r="H137" s="214">
        <f t="shared" si="17"/>
        <v>0</v>
      </c>
      <c r="I137" s="214">
        <f t="shared" si="17"/>
        <v>0</v>
      </c>
      <c r="J137" s="214">
        <f t="shared" si="17"/>
        <v>0</v>
      </c>
      <c r="K137" s="215"/>
    </row>
    <row r="138" spans="1:15" s="216" customFormat="1" ht="38.450000000000003" hidden="1" customHeight="1" x14ac:dyDescent="0.2">
      <c r="A138" s="217" t="s">
        <v>55</v>
      </c>
      <c r="B138" s="217" t="s">
        <v>56</v>
      </c>
      <c r="C138" s="217" t="s">
        <v>9</v>
      </c>
      <c r="D138" s="218" t="s">
        <v>57</v>
      </c>
      <c r="E138" s="219"/>
      <c r="F138" s="219"/>
      <c r="G138" s="213">
        <f t="shared" si="13"/>
        <v>0</v>
      </c>
      <c r="H138" s="214"/>
      <c r="I138" s="214"/>
      <c r="J138" s="214"/>
      <c r="K138" s="215"/>
    </row>
    <row r="139" spans="1:15" s="22" customFormat="1" ht="101.25" customHeight="1" x14ac:dyDescent="0.2">
      <c r="A139" s="76"/>
      <c r="B139" s="76"/>
      <c r="C139" s="76"/>
      <c r="D139" s="20"/>
      <c r="E139" s="4" t="s">
        <v>262</v>
      </c>
      <c r="F139" s="4" t="s">
        <v>295</v>
      </c>
      <c r="G139" s="5">
        <f>H139+I139</f>
        <v>807476</v>
      </c>
      <c r="H139" s="16">
        <f t="shared" ref="H139:J141" si="18">H140</f>
        <v>807476</v>
      </c>
      <c r="I139" s="16">
        <f t="shared" si="18"/>
        <v>0</v>
      </c>
      <c r="J139" s="16">
        <f t="shared" si="18"/>
        <v>0</v>
      </c>
      <c r="K139" s="21"/>
    </row>
    <row r="140" spans="1:15" s="22" customFormat="1" ht="38.450000000000003" customHeight="1" x14ac:dyDescent="0.2">
      <c r="A140" s="73" t="s">
        <v>27</v>
      </c>
      <c r="B140" s="73"/>
      <c r="C140" s="73"/>
      <c r="D140" s="27" t="s">
        <v>29</v>
      </c>
      <c r="E140" s="4"/>
      <c r="F140" s="4"/>
      <c r="G140" s="5">
        <f>H140+I140</f>
        <v>807476</v>
      </c>
      <c r="H140" s="16">
        <f t="shared" si="18"/>
        <v>807476</v>
      </c>
      <c r="I140" s="16">
        <f t="shared" si="18"/>
        <v>0</v>
      </c>
      <c r="J140" s="16">
        <f t="shared" si="18"/>
        <v>0</v>
      </c>
      <c r="K140" s="21"/>
    </row>
    <row r="141" spans="1:15" s="22" customFormat="1" ht="38.450000000000003" customHeight="1" x14ac:dyDescent="0.2">
      <c r="A141" s="73" t="s">
        <v>28</v>
      </c>
      <c r="B141" s="71"/>
      <c r="C141" s="71"/>
      <c r="D141" s="49" t="s">
        <v>29</v>
      </c>
      <c r="E141" s="4"/>
      <c r="F141" s="4"/>
      <c r="G141" s="5">
        <f>H141+I141</f>
        <v>807476</v>
      </c>
      <c r="H141" s="16">
        <f t="shared" si="18"/>
        <v>807476</v>
      </c>
      <c r="I141" s="16">
        <f t="shared" si="18"/>
        <v>0</v>
      </c>
      <c r="J141" s="16">
        <f t="shared" si="18"/>
        <v>0</v>
      </c>
      <c r="K141" s="21"/>
      <c r="O141" s="22">
        <v>290000</v>
      </c>
    </row>
    <row r="142" spans="1:15" s="22" customFormat="1" ht="38.450000000000003" customHeight="1" x14ac:dyDescent="0.3">
      <c r="A142" s="76" t="s">
        <v>207</v>
      </c>
      <c r="B142" s="76" t="s">
        <v>19</v>
      </c>
      <c r="C142" s="76" t="s">
        <v>9</v>
      </c>
      <c r="D142" s="52" t="s">
        <v>197</v>
      </c>
      <c r="E142" s="4"/>
      <c r="F142" s="4"/>
      <c r="G142" s="18">
        <f>H142+I142</f>
        <v>807476</v>
      </c>
      <c r="H142" s="19">
        <f>705347+102129</f>
        <v>807476</v>
      </c>
      <c r="I142" s="19"/>
      <c r="J142" s="19"/>
      <c r="K142" s="21"/>
    </row>
    <row r="143" spans="1:15" s="22" customFormat="1" ht="67.900000000000006" customHeight="1" x14ac:dyDescent="0.2">
      <c r="A143" s="71"/>
      <c r="B143" s="71"/>
      <c r="C143" s="71"/>
      <c r="D143" s="32"/>
      <c r="E143" s="4" t="s">
        <v>263</v>
      </c>
      <c r="F143" s="4" t="s">
        <v>294</v>
      </c>
      <c r="G143" s="5">
        <f>H143+I143</f>
        <v>133599</v>
      </c>
      <c r="H143" s="16">
        <f t="shared" ref="H143:J144" si="19">H144</f>
        <v>133599</v>
      </c>
      <c r="I143" s="16">
        <f t="shared" si="19"/>
        <v>0</v>
      </c>
      <c r="J143" s="16">
        <f t="shared" si="19"/>
        <v>0</v>
      </c>
      <c r="K143" s="21"/>
    </row>
    <row r="144" spans="1:15" s="22" customFormat="1" ht="37.5" x14ac:dyDescent="0.2">
      <c r="A144" s="73" t="s">
        <v>27</v>
      </c>
      <c r="B144" s="73"/>
      <c r="C144" s="73"/>
      <c r="D144" s="27" t="s">
        <v>29</v>
      </c>
      <c r="E144" s="6"/>
      <c r="F144" s="6"/>
      <c r="G144" s="5">
        <f t="shared" si="13"/>
        <v>133599</v>
      </c>
      <c r="H144" s="16">
        <f t="shared" si="19"/>
        <v>133599</v>
      </c>
      <c r="I144" s="16">
        <f t="shared" si="19"/>
        <v>0</v>
      </c>
      <c r="J144" s="16">
        <f t="shared" si="19"/>
        <v>0</v>
      </c>
      <c r="K144" s="21"/>
    </row>
    <row r="145" spans="1:58" s="22" customFormat="1" ht="37.5" x14ac:dyDescent="0.2">
      <c r="A145" s="73" t="s">
        <v>28</v>
      </c>
      <c r="B145" s="73"/>
      <c r="C145" s="73"/>
      <c r="D145" s="27" t="s">
        <v>29</v>
      </c>
      <c r="E145" s="6"/>
      <c r="F145" s="6"/>
      <c r="G145" s="5">
        <f t="shared" si="13"/>
        <v>133599</v>
      </c>
      <c r="H145" s="16">
        <f>H146+H147+H148</f>
        <v>133599</v>
      </c>
      <c r="I145" s="16">
        <f>I146+I147+I148</f>
        <v>0</v>
      </c>
      <c r="J145" s="16">
        <f>J146+J147+J148</f>
        <v>0</v>
      </c>
      <c r="K145" s="21"/>
    </row>
    <row r="146" spans="1:58" s="22" customFormat="1" ht="56.25" x14ac:dyDescent="0.2">
      <c r="A146" s="76" t="s">
        <v>31</v>
      </c>
      <c r="B146" s="76" t="s">
        <v>32</v>
      </c>
      <c r="C146" s="76" t="s">
        <v>14</v>
      </c>
      <c r="D146" s="20" t="s">
        <v>88</v>
      </c>
      <c r="E146" s="6"/>
      <c r="F146" s="6"/>
      <c r="G146" s="18">
        <f t="shared" si="13"/>
        <v>82302</v>
      </c>
      <c r="H146" s="19">
        <v>82302</v>
      </c>
      <c r="I146" s="19"/>
      <c r="J146" s="19"/>
      <c r="K146" s="21"/>
    </row>
    <row r="147" spans="1:58" s="22" customFormat="1" ht="56.25" x14ac:dyDescent="0.2">
      <c r="A147" s="76" t="s">
        <v>89</v>
      </c>
      <c r="B147" s="76" t="s">
        <v>40</v>
      </c>
      <c r="C147" s="76" t="s">
        <v>14</v>
      </c>
      <c r="D147" s="20" t="s">
        <v>90</v>
      </c>
      <c r="E147" s="6"/>
      <c r="F147" s="6"/>
      <c r="G147" s="18">
        <f t="shared" si="13"/>
        <v>51297</v>
      </c>
      <c r="H147" s="19">
        <v>51297</v>
      </c>
      <c r="I147" s="19"/>
      <c r="J147" s="19"/>
      <c r="K147" s="21"/>
    </row>
    <row r="148" spans="1:58" s="48" customFormat="1" ht="56.25" hidden="1" x14ac:dyDescent="0.2">
      <c r="A148" s="102" t="s">
        <v>208</v>
      </c>
      <c r="B148" s="102" t="s">
        <v>42</v>
      </c>
      <c r="C148" s="102" t="s">
        <v>14</v>
      </c>
      <c r="D148" s="103" t="s">
        <v>43</v>
      </c>
      <c r="E148" s="101"/>
      <c r="F148" s="101"/>
      <c r="G148" s="10">
        <f t="shared" si="13"/>
        <v>0</v>
      </c>
      <c r="H148" s="104"/>
      <c r="I148" s="88"/>
      <c r="J148" s="88"/>
      <c r="K148" s="47"/>
    </row>
    <row r="149" spans="1:58" s="22" customFormat="1" ht="66" customHeight="1" x14ac:dyDescent="0.2">
      <c r="A149" s="71"/>
      <c r="B149" s="71"/>
      <c r="C149" s="71"/>
      <c r="D149" s="32"/>
      <c r="E149" s="4" t="s">
        <v>312</v>
      </c>
      <c r="F149" s="4" t="s">
        <v>288</v>
      </c>
      <c r="G149" s="5">
        <f t="shared" si="13"/>
        <v>1219895</v>
      </c>
      <c r="H149" s="16">
        <f>H151</f>
        <v>0</v>
      </c>
      <c r="I149" s="16">
        <f>I151</f>
        <v>1219895</v>
      </c>
      <c r="J149" s="16">
        <f>J151</f>
        <v>929895</v>
      </c>
      <c r="K149" s="21"/>
    </row>
    <row r="150" spans="1:58" s="22" customFormat="1" ht="22.5" x14ac:dyDescent="0.2">
      <c r="A150" s="71"/>
      <c r="B150" s="71"/>
      <c r="C150" s="71"/>
      <c r="D150" s="32"/>
      <c r="E150" s="6" t="s">
        <v>34</v>
      </c>
      <c r="F150" s="6"/>
      <c r="G150" s="5">
        <f t="shared" si="13"/>
        <v>0</v>
      </c>
      <c r="H150" s="16"/>
      <c r="I150" s="16"/>
      <c r="J150" s="16"/>
      <c r="K150" s="21"/>
    </row>
    <row r="151" spans="1:58" s="22" customFormat="1" ht="61.5" customHeight="1" x14ac:dyDescent="0.2">
      <c r="A151" s="73" t="s">
        <v>106</v>
      </c>
      <c r="B151" s="71"/>
      <c r="C151" s="71"/>
      <c r="D151" s="49" t="s">
        <v>23</v>
      </c>
      <c r="E151" s="6"/>
      <c r="F151" s="6"/>
      <c r="G151" s="5">
        <f t="shared" si="13"/>
        <v>1219895</v>
      </c>
      <c r="H151" s="16">
        <f t="shared" ref="H151:J151" si="20">H152</f>
        <v>0</v>
      </c>
      <c r="I151" s="16">
        <f t="shared" si="20"/>
        <v>1219895</v>
      </c>
      <c r="J151" s="17">
        <f t="shared" si="20"/>
        <v>929895</v>
      </c>
      <c r="K151" s="21"/>
    </row>
    <row r="152" spans="1:58" s="22" customFormat="1" ht="62.25" customHeight="1" x14ac:dyDescent="0.2">
      <c r="A152" s="73" t="s">
        <v>105</v>
      </c>
      <c r="B152" s="71"/>
      <c r="C152" s="71"/>
      <c r="D152" s="49" t="s">
        <v>23</v>
      </c>
      <c r="E152" s="6"/>
      <c r="F152" s="6"/>
      <c r="G152" s="5">
        <f>H152+I152</f>
        <v>1219895</v>
      </c>
      <c r="H152" s="16">
        <f>H153+H154</f>
        <v>0</v>
      </c>
      <c r="I152" s="16">
        <f t="shared" ref="I152:J152" si="21">I153+I154</f>
        <v>1219895</v>
      </c>
      <c r="J152" s="16">
        <f t="shared" si="21"/>
        <v>929895</v>
      </c>
      <c r="K152" s="21"/>
    </row>
    <row r="153" spans="1:58" s="22" customFormat="1" ht="31.9" customHeight="1" x14ac:dyDescent="0.2">
      <c r="A153" s="76" t="s">
        <v>125</v>
      </c>
      <c r="B153" s="76" t="s">
        <v>122</v>
      </c>
      <c r="C153" s="76" t="s">
        <v>123</v>
      </c>
      <c r="D153" s="57" t="s">
        <v>124</v>
      </c>
      <c r="E153" s="6"/>
      <c r="F153" s="6"/>
      <c r="G153" s="18">
        <f t="shared" si="13"/>
        <v>290000</v>
      </c>
      <c r="H153" s="19"/>
      <c r="I153" s="19">
        <v>290000</v>
      </c>
      <c r="J153" s="19"/>
      <c r="K153" s="21"/>
    </row>
    <row r="154" spans="1:58" s="48" customFormat="1" ht="24.6" customHeight="1" x14ac:dyDescent="0.3">
      <c r="A154" s="76" t="s">
        <v>99</v>
      </c>
      <c r="B154" s="76" t="s">
        <v>41</v>
      </c>
      <c r="C154" s="76" t="s">
        <v>15</v>
      </c>
      <c r="D154" s="52" t="s">
        <v>76</v>
      </c>
      <c r="E154" s="6"/>
      <c r="F154" s="6"/>
      <c r="G154" s="5">
        <f t="shared" si="13"/>
        <v>929895</v>
      </c>
      <c r="H154" s="16"/>
      <c r="I154" s="19">
        <v>929895</v>
      </c>
      <c r="J154" s="19">
        <v>929895</v>
      </c>
      <c r="K154" s="47"/>
    </row>
    <row r="155" spans="1:58" s="178" customFormat="1" ht="99" hidden="1" customHeight="1" x14ac:dyDescent="0.2">
      <c r="A155" s="120"/>
      <c r="B155" s="120"/>
      <c r="C155" s="120"/>
      <c r="D155" s="175"/>
      <c r="E155" s="176" t="s">
        <v>206</v>
      </c>
      <c r="F155" s="176" t="s">
        <v>173</v>
      </c>
      <c r="G155" s="108">
        <f>H155+I155</f>
        <v>0</v>
      </c>
      <c r="H155" s="109">
        <f>H156+H161</f>
        <v>0</v>
      </c>
      <c r="I155" s="109">
        <f>I156+I161</f>
        <v>0</v>
      </c>
      <c r="J155" s="109">
        <f>J156+J161</f>
        <v>0</v>
      </c>
      <c r="K155" s="177"/>
    </row>
    <row r="156" spans="1:58" s="178" customFormat="1" ht="22.5" hidden="1" x14ac:dyDescent="0.2">
      <c r="A156" s="120" t="s">
        <v>52</v>
      </c>
      <c r="B156" s="120"/>
      <c r="C156" s="120"/>
      <c r="D156" s="122" t="s">
        <v>24</v>
      </c>
      <c r="E156" s="179"/>
      <c r="F156" s="179"/>
      <c r="G156" s="108">
        <f>H156+I156</f>
        <v>0</v>
      </c>
      <c r="H156" s="109">
        <f>H157</f>
        <v>0</v>
      </c>
      <c r="I156" s="109">
        <f>I157</f>
        <v>0</v>
      </c>
      <c r="J156" s="109">
        <f>J157</f>
        <v>0</v>
      </c>
      <c r="K156" s="177"/>
    </row>
    <row r="157" spans="1:58" s="178" customFormat="1" ht="22.5" hidden="1" x14ac:dyDescent="0.2">
      <c r="A157" s="120" t="s">
        <v>51</v>
      </c>
      <c r="B157" s="120"/>
      <c r="C157" s="120"/>
      <c r="D157" s="122" t="s">
        <v>24</v>
      </c>
      <c r="E157" s="179"/>
      <c r="F157" s="179"/>
      <c r="G157" s="108">
        <f t="shared" ref="G157:G187" si="22">H157+I157</f>
        <v>0</v>
      </c>
      <c r="H157" s="109">
        <f>H158+H160</f>
        <v>0</v>
      </c>
      <c r="I157" s="109">
        <f>I158+I160</f>
        <v>0</v>
      </c>
      <c r="J157" s="109">
        <f>J158+J160</f>
        <v>0</v>
      </c>
      <c r="K157" s="177"/>
    </row>
    <row r="158" spans="1:58" s="178" customFormat="1" ht="22.5" hidden="1" x14ac:dyDescent="0.2">
      <c r="A158" s="125" t="s">
        <v>165</v>
      </c>
      <c r="B158" s="125" t="s">
        <v>166</v>
      </c>
      <c r="C158" s="125" t="s">
        <v>167</v>
      </c>
      <c r="D158" s="180" t="s">
        <v>168</v>
      </c>
      <c r="E158" s="179"/>
      <c r="F158" s="179"/>
      <c r="G158" s="108">
        <f t="shared" si="22"/>
        <v>0</v>
      </c>
      <c r="H158" s="109"/>
      <c r="I158" s="109"/>
      <c r="J158" s="109"/>
      <c r="K158" s="177"/>
    </row>
    <row r="159" spans="1:58" s="182" customFormat="1" ht="56.25" hidden="1" x14ac:dyDescent="0.3">
      <c r="A159" s="125"/>
      <c r="B159" s="125"/>
      <c r="C159" s="125"/>
      <c r="D159" s="181" t="s">
        <v>172</v>
      </c>
      <c r="E159" s="112"/>
      <c r="F159" s="112"/>
      <c r="G159" s="108">
        <f t="shared" si="22"/>
        <v>0</v>
      </c>
      <c r="H159" s="109"/>
      <c r="I159" s="109"/>
      <c r="J159" s="109"/>
      <c r="K159" s="177"/>
      <c r="L159" s="178"/>
      <c r="M159" s="178"/>
      <c r="N159" s="178"/>
      <c r="O159" s="178"/>
      <c r="P159" s="178"/>
      <c r="Q159" s="178"/>
      <c r="R159" s="178"/>
      <c r="S159" s="178"/>
      <c r="T159" s="178"/>
      <c r="U159" s="178"/>
      <c r="V159" s="178"/>
      <c r="W159" s="178"/>
      <c r="X159" s="178"/>
      <c r="Y159" s="178"/>
      <c r="Z159" s="178"/>
      <c r="AA159" s="178"/>
      <c r="AB159" s="178"/>
      <c r="AC159" s="178"/>
      <c r="AD159" s="178"/>
      <c r="AE159" s="178"/>
      <c r="AF159" s="178"/>
      <c r="AG159" s="178"/>
      <c r="AH159" s="178"/>
      <c r="AI159" s="178"/>
      <c r="AJ159" s="178"/>
      <c r="AK159" s="178"/>
      <c r="AL159" s="178"/>
      <c r="AM159" s="178"/>
      <c r="AN159" s="178"/>
      <c r="AO159" s="178"/>
      <c r="AP159" s="178"/>
      <c r="AQ159" s="178"/>
      <c r="AR159" s="178"/>
      <c r="AS159" s="178"/>
      <c r="AT159" s="178"/>
      <c r="AU159" s="178"/>
      <c r="AV159" s="178"/>
      <c r="AW159" s="178"/>
      <c r="AX159" s="178"/>
      <c r="AY159" s="178"/>
      <c r="AZ159" s="178"/>
      <c r="BA159" s="178"/>
      <c r="BB159" s="178"/>
      <c r="BC159" s="178"/>
      <c r="BD159" s="178"/>
      <c r="BE159" s="178"/>
      <c r="BF159" s="178"/>
    </row>
    <row r="160" spans="1:58" s="111" customFormat="1" ht="168.75" hidden="1" x14ac:dyDescent="0.2">
      <c r="A160" s="105" t="s">
        <v>189</v>
      </c>
      <c r="B160" s="105" t="s">
        <v>170</v>
      </c>
      <c r="C160" s="105" t="s">
        <v>35</v>
      </c>
      <c r="D160" s="106" t="s">
        <v>169</v>
      </c>
      <c r="E160" s="183"/>
      <c r="F160" s="112"/>
      <c r="G160" s="108">
        <f t="shared" si="22"/>
        <v>0</v>
      </c>
      <c r="H160" s="109"/>
      <c r="I160" s="109"/>
      <c r="J160" s="109"/>
      <c r="K160" s="110"/>
    </row>
    <row r="161" spans="1:11" s="111" customFormat="1" ht="56.25" hidden="1" x14ac:dyDescent="0.2">
      <c r="A161" s="120" t="s">
        <v>106</v>
      </c>
      <c r="B161" s="121"/>
      <c r="C161" s="121"/>
      <c r="D161" s="122" t="s">
        <v>23</v>
      </c>
      <c r="E161" s="184"/>
      <c r="F161" s="107"/>
      <c r="G161" s="185">
        <f t="shared" si="22"/>
        <v>0</v>
      </c>
      <c r="H161" s="109">
        <f t="shared" ref="H161:J162" si="23">H162</f>
        <v>0</v>
      </c>
      <c r="I161" s="109">
        <f t="shared" si="23"/>
        <v>0</v>
      </c>
      <c r="J161" s="109">
        <f t="shared" si="23"/>
        <v>0</v>
      </c>
      <c r="K161" s="110"/>
    </row>
    <row r="162" spans="1:11" s="111" customFormat="1" ht="56.25" hidden="1" x14ac:dyDescent="0.2">
      <c r="A162" s="120" t="s">
        <v>105</v>
      </c>
      <c r="B162" s="121"/>
      <c r="C162" s="121"/>
      <c r="D162" s="122" t="s">
        <v>23</v>
      </c>
      <c r="E162" s="184"/>
      <c r="F162" s="107"/>
      <c r="G162" s="185">
        <f t="shared" si="22"/>
        <v>0</v>
      </c>
      <c r="H162" s="109">
        <f t="shared" si="23"/>
        <v>0</v>
      </c>
      <c r="I162" s="109">
        <f t="shared" si="23"/>
        <v>0</v>
      </c>
      <c r="J162" s="109">
        <f t="shared" si="23"/>
        <v>0</v>
      </c>
      <c r="K162" s="110"/>
    </row>
    <row r="163" spans="1:11" s="111" customFormat="1" ht="22.5" hidden="1" x14ac:dyDescent="0.3">
      <c r="A163" s="154" t="s">
        <v>103</v>
      </c>
      <c r="B163" s="105" t="s">
        <v>91</v>
      </c>
      <c r="C163" s="105" t="s">
        <v>44</v>
      </c>
      <c r="D163" s="115" t="s">
        <v>92</v>
      </c>
      <c r="E163" s="184"/>
      <c r="F163" s="107"/>
      <c r="G163" s="185">
        <f t="shared" si="22"/>
        <v>0</v>
      </c>
      <c r="H163" s="109"/>
      <c r="I163" s="109"/>
      <c r="J163" s="109"/>
      <c r="K163" s="110"/>
    </row>
    <row r="164" spans="1:11" s="111" customFormat="1" ht="72" hidden="1" customHeight="1" x14ac:dyDescent="0.3">
      <c r="A164" s="186"/>
      <c r="B164" s="105"/>
      <c r="C164" s="133"/>
      <c r="D164" s="187"/>
      <c r="E164" s="112" t="s">
        <v>242</v>
      </c>
      <c r="F164" s="112" t="s">
        <v>243</v>
      </c>
      <c r="G164" s="108">
        <f t="shared" si="22"/>
        <v>0</v>
      </c>
      <c r="H164" s="109">
        <f t="shared" ref="H164:J165" si="24">H165</f>
        <v>0</v>
      </c>
      <c r="I164" s="109">
        <f t="shared" si="24"/>
        <v>0</v>
      </c>
      <c r="J164" s="109">
        <f t="shared" si="24"/>
        <v>0</v>
      </c>
      <c r="K164" s="110"/>
    </row>
    <row r="165" spans="1:11" s="111" customFormat="1" ht="37.5" hidden="1" x14ac:dyDescent="0.3">
      <c r="A165" s="120" t="s">
        <v>66</v>
      </c>
      <c r="B165" s="125"/>
      <c r="C165" s="188"/>
      <c r="D165" s="189" t="s">
        <v>33</v>
      </c>
      <c r="E165" s="112"/>
      <c r="F165" s="112"/>
      <c r="G165" s="108">
        <f t="shared" si="22"/>
        <v>0</v>
      </c>
      <c r="H165" s="109">
        <f t="shared" si="24"/>
        <v>0</v>
      </c>
      <c r="I165" s="109">
        <f t="shared" si="24"/>
        <v>0</v>
      </c>
      <c r="J165" s="109">
        <f t="shared" si="24"/>
        <v>0</v>
      </c>
      <c r="K165" s="110"/>
    </row>
    <row r="166" spans="1:11" s="111" customFormat="1" ht="37.5" hidden="1" x14ac:dyDescent="0.3">
      <c r="A166" s="120" t="s">
        <v>65</v>
      </c>
      <c r="B166" s="105"/>
      <c r="C166" s="133"/>
      <c r="D166" s="187" t="s">
        <v>33</v>
      </c>
      <c r="E166" s="112"/>
      <c r="F166" s="112"/>
      <c r="G166" s="108">
        <f t="shared" si="22"/>
        <v>0</v>
      </c>
      <c r="H166" s="109">
        <f>H167</f>
        <v>0</v>
      </c>
      <c r="I166" s="109">
        <f>I168</f>
        <v>0</v>
      </c>
      <c r="J166" s="109">
        <f>J168</f>
        <v>0</v>
      </c>
      <c r="K166" s="110"/>
    </row>
    <row r="167" spans="1:11" s="111" customFormat="1" ht="37.5" hidden="1" x14ac:dyDescent="0.2">
      <c r="A167" s="105" t="s">
        <v>147</v>
      </c>
      <c r="B167" s="105" t="s">
        <v>108</v>
      </c>
      <c r="C167" s="105" t="s">
        <v>13</v>
      </c>
      <c r="D167" s="130" t="s">
        <v>148</v>
      </c>
      <c r="E167" s="112"/>
      <c r="F167" s="112"/>
      <c r="G167" s="108">
        <f t="shared" si="22"/>
        <v>0</v>
      </c>
      <c r="H167" s="132"/>
      <c r="I167" s="109"/>
      <c r="J167" s="109"/>
      <c r="K167" s="110"/>
    </row>
    <row r="168" spans="1:11" s="111" customFormat="1" ht="150" hidden="1" x14ac:dyDescent="0.3">
      <c r="A168" s="105" t="s">
        <v>93</v>
      </c>
      <c r="B168" s="105" t="s">
        <v>94</v>
      </c>
      <c r="C168" s="105" t="s">
        <v>35</v>
      </c>
      <c r="D168" s="190" t="s">
        <v>95</v>
      </c>
      <c r="E168" s="112"/>
      <c r="F168" s="112"/>
      <c r="G168" s="108">
        <f t="shared" si="22"/>
        <v>0</v>
      </c>
      <c r="H168" s="109"/>
      <c r="I168" s="109"/>
      <c r="J168" s="109"/>
      <c r="K168" s="110"/>
    </row>
    <row r="169" spans="1:11" s="111" customFormat="1" ht="37.5" hidden="1" x14ac:dyDescent="0.3">
      <c r="A169" s="186"/>
      <c r="B169" s="105"/>
      <c r="C169" s="191"/>
      <c r="D169" s="187"/>
      <c r="E169" s="112" t="s">
        <v>163</v>
      </c>
      <c r="F169" s="192" t="s">
        <v>216</v>
      </c>
      <c r="G169" s="108">
        <f t="shared" si="22"/>
        <v>0</v>
      </c>
      <c r="H169" s="109">
        <f t="shared" ref="H169:J170" si="25">H170</f>
        <v>0</v>
      </c>
      <c r="I169" s="109">
        <f t="shared" si="25"/>
        <v>0</v>
      </c>
      <c r="J169" s="109">
        <f t="shared" si="25"/>
        <v>0</v>
      </c>
      <c r="K169" s="110"/>
    </row>
    <row r="170" spans="1:11" s="111" customFormat="1" ht="37.5" hidden="1" x14ac:dyDescent="0.3">
      <c r="A170" s="193" t="s">
        <v>66</v>
      </c>
      <c r="B170" s="125"/>
      <c r="C170" s="188"/>
      <c r="D170" s="189" t="s">
        <v>33</v>
      </c>
      <c r="E170" s="112"/>
      <c r="F170" s="112"/>
      <c r="G170" s="108">
        <f t="shared" si="22"/>
        <v>0</v>
      </c>
      <c r="H170" s="109">
        <f t="shared" si="25"/>
        <v>0</v>
      </c>
      <c r="I170" s="109">
        <f t="shared" si="25"/>
        <v>0</v>
      </c>
      <c r="J170" s="109">
        <f t="shared" si="25"/>
        <v>0</v>
      </c>
      <c r="K170" s="110"/>
    </row>
    <row r="171" spans="1:11" s="111" customFormat="1" ht="37.5" hidden="1" x14ac:dyDescent="0.3">
      <c r="A171" s="105" t="s">
        <v>213</v>
      </c>
      <c r="B171" s="105" t="s">
        <v>184</v>
      </c>
      <c r="C171" s="105" t="s">
        <v>191</v>
      </c>
      <c r="D171" s="155" t="s">
        <v>185</v>
      </c>
      <c r="E171" s="112"/>
      <c r="F171" s="112"/>
      <c r="G171" s="131">
        <f t="shared" si="22"/>
        <v>0</v>
      </c>
      <c r="H171" s="132"/>
      <c r="I171" s="109"/>
      <c r="J171" s="109"/>
      <c r="K171" s="110"/>
    </row>
    <row r="172" spans="1:11" s="111" customFormat="1" ht="75" hidden="1" x14ac:dyDescent="0.3">
      <c r="A172" s="105"/>
      <c r="B172" s="105"/>
      <c r="C172" s="105"/>
      <c r="D172" s="158"/>
      <c r="E172" s="112" t="s">
        <v>128</v>
      </c>
      <c r="F172" s="112"/>
      <c r="G172" s="185">
        <f t="shared" si="22"/>
        <v>0</v>
      </c>
      <c r="H172" s="109">
        <f t="shared" ref="H172:J173" si="26">H173</f>
        <v>0</v>
      </c>
      <c r="I172" s="109">
        <f t="shared" si="26"/>
        <v>0</v>
      </c>
      <c r="J172" s="109">
        <f t="shared" si="26"/>
        <v>0</v>
      </c>
      <c r="K172" s="110"/>
    </row>
    <row r="173" spans="1:11" s="111" customFormat="1" ht="37.5" hidden="1" x14ac:dyDescent="0.2">
      <c r="A173" s="120" t="s">
        <v>48</v>
      </c>
      <c r="B173" s="120"/>
      <c r="C173" s="120"/>
      <c r="D173" s="129" t="s">
        <v>18</v>
      </c>
      <c r="E173" s="112"/>
      <c r="F173" s="112"/>
      <c r="G173" s="185">
        <f t="shared" si="22"/>
        <v>0</v>
      </c>
      <c r="H173" s="109">
        <f t="shared" si="26"/>
        <v>0</v>
      </c>
      <c r="I173" s="109">
        <f t="shared" si="26"/>
        <v>0</v>
      </c>
      <c r="J173" s="109">
        <f t="shared" si="26"/>
        <v>0</v>
      </c>
      <c r="K173" s="110"/>
    </row>
    <row r="174" spans="1:11" s="111" customFormat="1" ht="37.5" hidden="1" x14ac:dyDescent="0.2">
      <c r="A174" s="105" t="s">
        <v>129</v>
      </c>
      <c r="B174" s="105" t="s">
        <v>130</v>
      </c>
      <c r="C174" s="105" t="s">
        <v>131</v>
      </c>
      <c r="D174" s="194" t="s">
        <v>132</v>
      </c>
      <c r="E174" s="112"/>
      <c r="F174" s="112"/>
      <c r="G174" s="185">
        <f t="shared" si="22"/>
        <v>0</v>
      </c>
      <c r="H174" s="109"/>
      <c r="I174" s="109"/>
      <c r="J174" s="109"/>
      <c r="K174" s="110"/>
    </row>
    <row r="175" spans="1:11" s="111" customFormat="1" ht="56.25" hidden="1" x14ac:dyDescent="0.2">
      <c r="A175" s="105"/>
      <c r="B175" s="105"/>
      <c r="C175" s="105"/>
      <c r="D175" s="194"/>
      <c r="E175" s="195" t="s">
        <v>152</v>
      </c>
      <c r="F175" s="196"/>
      <c r="G175" s="185">
        <f t="shared" si="22"/>
        <v>0</v>
      </c>
      <c r="H175" s="109">
        <f t="shared" ref="H175:J176" si="27">H176</f>
        <v>0</v>
      </c>
      <c r="I175" s="109">
        <f t="shared" si="27"/>
        <v>0</v>
      </c>
      <c r="J175" s="109">
        <f t="shared" si="27"/>
        <v>0</v>
      </c>
      <c r="K175" s="110"/>
    </row>
    <row r="176" spans="1:11" s="111" customFormat="1" ht="37.5" hidden="1" x14ac:dyDescent="0.2">
      <c r="A176" s="120" t="s">
        <v>48</v>
      </c>
      <c r="B176" s="120"/>
      <c r="C176" s="120"/>
      <c r="D176" s="129" t="s">
        <v>18</v>
      </c>
      <c r="E176" s="112"/>
      <c r="F176" s="112"/>
      <c r="G176" s="185">
        <f t="shared" si="22"/>
        <v>0</v>
      </c>
      <c r="H176" s="109">
        <f t="shared" si="27"/>
        <v>0</v>
      </c>
      <c r="I176" s="109">
        <f t="shared" si="27"/>
        <v>0</v>
      </c>
      <c r="J176" s="109">
        <f t="shared" si="27"/>
        <v>0</v>
      </c>
      <c r="K176" s="110"/>
    </row>
    <row r="177" spans="1:11" s="111" customFormat="1" ht="56.25" hidden="1" x14ac:dyDescent="0.3">
      <c r="A177" s="105" t="s">
        <v>149</v>
      </c>
      <c r="B177" s="105" t="s">
        <v>150</v>
      </c>
      <c r="C177" s="105" t="s">
        <v>131</v>
      </c>
      <c r="D177" s="158" t="s">
        <v>151</v>
      </c>
      <c r="E177" s="112"/>
      <c r="F177" s="112"/>
      <c r="G177" s="185">
        <f t="shared" si="22"/>
        <v>0</v>
      </c>
      <c r="H177" s="109"/>
      <c r="I177" s="109"/>
      <c r="J177" s="109"/>
      <c r="K177" s="110"/>
    </row>
    <row r="178" spans="1:11" s="111" customFormat="1" ht="63" customHeight="1" x14ac:dyDescent="0.3">
      <c r="A178" s="76"/>
      <c r="B178" s="76"/>
      <c r="C178" s="76"/>
      <c r="D178" s="35"/>
      <c r="E178" s="4" t="s">
        <v>323</v>
      </c>
      <c r="F178" s="4" t="s">
        <v>324</v>
      </c>
      <c r="G178" s="5">
        <f t="shared" si="22"/>
        <v>18746</v>
      </c>
      <c r="H178" s="16">
        <f t="shared" ref="H178:J179" si="28">H179</f>
        <v>18746</v>
      </c>
      <c r="I178" s="16">
        <f t="shared" si="28"/>
        <v>0</v>
      </c>
      <c r="J178" s="16">
        <f t="shared" si="28"/>
        <v>0</v>
      </c>
      <c r="K178" s="110"/>
    </row>
    <row r="179" spans="1:11" s="111" customFormat="1" ht="37.5" x14ac:dyDescent="0.3">
      <c r="A179" s="207" t="s">
        <v>66</v>
      </c>
      <c r="B179" s="74"/>
      <c r="C179" s="208"/>
      <c r="D179" s="209" t="s">
        <v>33</v>
      </c>
      <c r="E179" s="4"/>
      <c r="F179" s="4"/>
      <c r="G179" s="5">
        <f t="shared" si="22"/>
        <v>18746</v>
      </c>
      <c r="H179" s="16">
        <f t="shared" si="28"/>
        <v>18746</v>
      </c>
      <c r="I179" s="16">
        <f t="shared" si="28"/>
        <v>0</v>
      </c>
      <c r="J179" s="16">
        <f t="shared" si="28"/>
        <v>0</v>
      </c>
      <c r="K179" s="110"/>
    </row>
    <row r="180" spans="1:11" s="111" customFormat="1" ht="37.5" x14ac:dyDescent="0.2">
      <c r="A180" s="76" t="s">
        <v>147</v>
      </c>
      <c r="B180" s="76" t="s">
        <v>108</v>
      </c>
      <c r="C180" s="76" t="s">
        <v>13</v>
      </c>
      <c r="D180" s="34" t="s">
        <v>148</v>
      </c>
      <c r="E180" s="4"/>
      <c r="F180" s="4"/>
      <c r="G180" s="18">
        <f t="shared" si="22"/>
        <v>18746</v>
      </c>
      <c r="H180" s="19">
        <v>18746</v>
      </c>
      <c r="I180" s="16"/>
      <c r="J180" s="16"/>
      <c r="K180" s="110"/>
    </row>
    <row r="181" spans="1:11" s="111" customFormat="1" ht="107.25" hidden="1" customHeight="1" x14ac:dyDescent="0.2">
      <c r="A181" s="105"/>
      <c r="B181" s="105"/>
      <c r="C181" s="105"/>
      <c r="D181" s="130"/>
      <c r="E181" s="197" t="s">
        <v>241</v>
      </c>
      <c r="F181" s="188" t="s">
        <v>293</v>
      </c>
      <c r="G181" s="108">
        <f t="shared" si="22"/>
        <v>0</v>
      </c>
      <c r="H181" s="109">
        <f>H182</f>
        <v>0</v>
      </c>
      <c r="I181" s="109">
        <f t="shared" ref="I181:J183" si="29">I182</f>
        <v>0</v>
      </c>
      <c r="J181" s="109">
        <f t="shared" si="29"/>
        <v>0</v>
      </c>
      <c r="K181" s="110"/>
    </row>
    <row r="182" spans="1:11" s="111" customFormat="1" ht="37.5" hidden="1" x14ac:dyDescent="0.2">
      <c r="A182" s="125" t="s">
        <v>66</v>
      </c>
      <c r="B182" s="125"/>
      <c r="C182" s="125"/>
      <c r="D182" s="126" t="s">
        <v>33</v>
      </c>
      <c r="E182" s="127"/>
      <c r="F182" s="128"/>
      <c r="G182" s="108">
        <f t="shared" si="22"/>
        <v>0</v>
      </c>
      <c r="H182" s="109">
        <f>H183</f>
        <v>0</v>
      </c>
      <c r="I182" s="109">
        <f t="shared" si="29"/>
        <v>0</v>
      </c>
      <c r="J182" s="109">
        <f t="shared" si="29"/>
        <v>0</v>
      </c>
      <c r="K182" s="110"/>
    </row>
    <row r="183" spans="1:11" s="111" customFormat="1" ht="37.5" hidden="1" x14ac:dyDescent="0.2">
      <c r="A183" s="120" t="s">
        <v>65</v>
      </c>
      <c r="B183" s="120"/>
      <c r="C183" s="120"/>
      <c r="D183" s="129" t="s">
        <v>33</v>
      </c>
      <c r="E183" s="112"/>
      <c r="F183" s="112"/>
      <c r="G183" s="108">
        <f t="shared" si="22"/>
        <v>0</v>
      </c>
      <c r="H183" s="109">
        <f>H184</f>
        <v>0</v>
      </c>
      <c r="I183" s="109">
        <f t="shared" si="29"/>
        <v>0</v>
      </c>
      <c r="J183" s="109">
        <f t="shared" si="29"/>
        <v>0</v>
      </c>
      <c r="K183" s="110"/>
    </row>
    <row r="184" spans="1:11" s="111" customFormat="1" ht="75" hidden="1" x14ac:dyDescent="0.2">
      <c r="A184" s="105" t="s">
        <v>63</v>
      </c>
      <c r="B184" s="105" t="s">
        <v>64</v>
      </c>
      <c r="C184" s="105" t="s">
        <v>4</v>
      </c>
      <c r="D184" s="130" t="s">
        <v>126</v>
      </c>
      <c r="E184" s="112"/>
      <c r="F184" s="112"/>
      <c r="G184" s="108">
        <f t="shared" si="22"/>
        <v>0</v>
      </c>
      <c r="H184" s="109"/>
      <c r="I184" s="109"/>
      <c r="J184" s="109"/>
      <c r="K184" s="110"/>
    </row>
    <row r="185" spans="1:11" s="111" customFormat="1" ht="42" hidden="1" customHeight="1" x14ac:dyDescent="0.2">
      <c r="A185" s="125" t="s">
        <v>66</v>
      </c>
      <c r="B185" s="125"/>
      <c r="C185" s="125"/>
      <c r="D185" s="198" t="s">
        <v>33</v>
      </c>
      <c r="E185" s="112"/>
      <c r="F185" s="112"/>
      <c r="G185" s="108">
        <f t="shared" si="22"/>
        <v>0</v>
      </c>
      <c r="H185" s="109">
        <f t="shared" ref="H185:J186" si="30">H186</f>
        <v>0</v>
      </c>
      <c r="I185" s="109">
        <f t="shared" si="30"/>
        <v>0</v>
      </c>
      <c r="J185" s="109">
        <f t="shared" si="30"/>
        <v>0</v>
      </c>
      <c r="K185" s="110"/>
    </row>
    <row r="186" spans="1:11" s="111" customFormat="1" ht="33" hidden="1" customHeight="1" x14ac:dyDescent="0.2">
      <c r="A186" s="120" t="s">
        <v>65</v>
      </c>
      <c r="B186" s="120"/>
      <c r="C186" s="120"/>
      <c r="D186" s="129" t="s">
        <v>33</v>
      </c>
      <c r="E186" s="112"/>
      <c r="F186" s="112"/>
      <c r="G186" s="108">
        <f t="shared" si="22"/>
        <v>0</v>
      </c>
      <c r="H186" s="109">
        <f t="shared" si="30"/>
        <v>0</v>
      </c>
      <c r="I186" s="109">
        <f t="shared" si="30"/>
        <v>0</v>
      </c>
      <c r="J186" s="109">
        <f t="shared" si="30"/>
        <v>0</v>
      </c>
      <c r="K186" s="110"/>
    </row>
    <row r="187" spans="1:11" s="111" customFormat="1" ht="22.9" hidden="1" customHeight="1" x14ac:dyDescent="0.3">
      <c r="A187" s="105" t="s">
        <v>67</v>
      </c>
      <c r="B187" s="105" t="s">
        <v>4</v>
      </c>
      <c r="C187" s="105" t="s">
        <v>5</v>
      </c>
      <c r="D187" s="115" t="s">
        <v>68</v>
      </c>
      <c r="E187" s="112"/>
      <c r="F187" s="112"/>
      <c r="G187" s="108">
        <f t="shared" si="22"/>
        <v>0</v>
      </c>
      <c r="H187" s="109"/>
      <c r="I187" s="109"/>
      <c r="J187" s="109"/>
      <c r="K187" s="110"/>
    </row>
    <row r="188" spans="1:11" s="111" customFormat="1" ht="69" hidden="1" customHeight="1" x14ac:dyDescent="0.3">
      <c r="A188" s="105"/>
      <c r="B188" s="105"/>
      <c r="C188" s="105"/>
      <c r="D188" s="115"/>
      <c r="E188" s="199" t="s">
        <v>267</v>
      </c>
      <c r="F188" s="112" t="s">
        <v>292</v>
      </c>
      <c r="G188" s="108">
        <f>G189+G192</f>
        <v>0</v>
      </c>
      <c r="H188" s="109">
        <f>H189+H192</f>
        <v>0</v>
      </c>
      <c r="I188" s="109">
        <f>I189+I192</f>
        <v>0</v>
      </c>
      <c r="J188" s="109">
        <f>J189+J192</f>
        <v>0</v>
      </c>
      <c r="K188" s="110"/>
    </row>
    <row r="189" spans="1:11" s="111" customFormat="1" ht="37.5" hidden="1" x14ac:dyDescent="0.2">
      <c r="A189" s="125" t="s">
        <v>66</v>
      </c>
      <c r="B189" s="125"/>
      <c r="C189" s="125"/>
      <c r="D189" s="198" t="s">
        <v>33</v>
      </c>
      <c r="E189" s="112"/>
      <c r="F189" s="112"/>
      <c r="G189" s="108">
        <f>H189+I189</f>
        <v>0</v>
      </c>
      <c r="H189" s="109">
        <f t="shared" ref="H189:J190" si="31">H190</f>
        <v>0</v>
      </c>
      <c r="I189" s="109">
        <f t="shared" si="31"/>
        <v>0</v>
      </c>
      <c r="J189" s="109">
        <f t="shared" si="31"/>
        <v>0</v>
      </c>
      <c r="K189" s="110"/>
    </row>
    <row r="190" spans="1:11" s="111" customFormat="1" ht="37.5" hidden="1" x14ac:dyDescent="0.2">
      <c r="A190" s="120" t="s">
        <v>65</v>
      </c>
      <c r="B190" s="120"/>
      <c r="C190" s="120"/>
      <c r="D190" s="129" t="s">
        <v>33</v>
      </c>
      <c r="E190" s="112"/>
      <c r="F190" s="112"/>
      <c r="G190" s="108">
        <f>H190+I190</f>
        <v>0</v>
      </c>
      <c r="H190" s="109">
        <f t="shared" si="31"/>
        <v>0</v>
      </c>
      <c r="I190" s="109">
        <f t="shared" si="31"/>
        <v>0</v>
      </c>
      <c r="J190" s="109">
        <f t="shared" si="31"/>
        <v>0</v>
      </c>
      <c r="K190" s="110"/>
    </row>
    <row r="191" spans="1:11" s="111" customFormat="1" ht="24" hidden="1" customHeight="1" x14ac:dyDescent="0.2">
      <c r="A191" s="154" t="s">
        <v>214</v>
      </c>
      <c r="B191" s="105" t="s">
        <v>73</v>
      </c>
      <c r="C191" s="105" t="s">
        <v>4</v>
      </c>
      <c r="D191" s="130" t="s">
        <v>74</v>
      </c>
      <c r="E191" s="117"/>
      <c r="F191" s="117"/>
      <c r="G191" s="131">
        <f>H191+I191</f>
        <v>0</v>
      </c>
      <c r="H191" s="132"/>
      <c r="I191" s="132"/>
      <c r="J191" s="132"/>
      <c r="K191" s="110"/>
    </row>
    <row r="192" spans="1:11" s="111" customFormat="1" ht="36" hidden="1" customHeight="1" x14ac:dyDescent="0.2">
      <c r="A192" s="120" t="s">
        <v>66</v>
      </c>
      <c r="B192" s="120"/>
      <c r="C192" s="120"/>
      <c r="D192" s="129" t="s">
        <v>33</v>
      </c>
      <c r="E192" s="117"/>
      <c r="F192" s="117"/>
      <c r="G192" s="131">
        <f>H192</f>
        <v>0</v>
      </c>
      <c r="H192" s="132">
        <f>H193</f>
        <v>0</v>
      </c>
      <c r="I192" s="132">
        <f>I193</f>
        <v>0</v>
      </c>
      <c r="J192" s="132">
        <f>J193</f>
        <v>0</v>
      </c>
      <c r="K192" s="110"/>
    </row>
    <row r="193" spans="1:11" s="111" customFormat="1" ht="45" hidden="1" customHeight="1" x14ac:dyDescent="0.2">
      <c r="A193" s="120" t="s">
        <v>65</v>
      </c>
      <c r="B193" s="120"/>
      <c r="C193" s="120"/>
      <c r="D193" s="129" t="s">
        <v>33</v>
      </c>
      <c r="E193" s="117"/>
      <c r="F193" s="117"/>
      <c r="G193" s="131">
        <f>H193</f>
        <v>0</v>
      </c>
      <c r="H193" s="132">
        <f>H194</f>
        <v>0</v>
      </c>
      <c r="I193" s="132"/>
      <c r="J193" s="132"/>
      <c r="K193" s="110"/>
    </row>
    <row r="194" spans="1:11" s="111" customFormat="1" ht="40.5" hidden="1" customHeight="1" x14ac:dyDescent="0.2">
      <c r="A194" s="105" t="s">
        <v>259</v>
      </c>
      <c r="B194" s="105" t="s">
        <v>260</v>
      </c>
      <c r="C194" s="105" t="s">
        <v>45</v>
      </c>
      <c r="D194" s="124" t="s">
        <v>261</v>
      </c>
      <c r="E194" s="117"/>
      <c r="F194" s="117"/>
      <c r="G194" s="131">
        <f>H194</f>
        <v>0</v>
      </c>
      <c r="H194" s="132"/>
      <c r="I194" s="132"/>
      <c r="J194" s="132"/>
      <c r="K194" s="110"/>
    </row>
    <row r="195" spans="1:11" s="22" customFormat="1" ht="111" hidden="1" customHeight="1" x14ac:dyDescent="0.25">
      <c r="A195" s="76"/>
      <c r="B195" s="78"/>
      <c r="C195" s="78"/>
      <c r="D195" s="58"/>
      <c r="E195" s="13" t="s">
        <v>314</v>
      </c>
      <c r="F195" s="67" t="s">
        <v>315</v>
      </c>
      <c r="G195" s="5">
        <f>H195+I195</f>
        <v>0</v>
      </c>
      <c r="H195" s="16">
        <f>H196+H200+H204+H214+H208+H211</f>
        <v>0</v>
      </c>
      <c r="I195" s="16">
        <f>I205+I214</f>
        <v>0</v>
      </c>
      <c r="J195" s="16">
        <f>J205+J214</f>
        <v>0</v>
      </c>
      <c r="K195" s="21"/>
    </row>
    <row r="196" spans="1:11" s="111" customFormat="1" ht="37.5" hidden="1" x14ac:dyDescent="0.2">
      <c r="A196" s="120" t="s">
        <v>66</v>
      </c>
      <c r="B196" s="120"/>
      <c r="C196" s="120"/>
      <c r="D196" s="129" t="s">
        <v>33</v>
      </c>
      <c r="E196" s="112"/>
      <c r="F196" s="112"/>
      <c r="G196" s="108">
        <f t="shared" ref="G196:G218" si="32">H196+I196</f>
        <v>0</v>
      </c>
      <c r="H196" s="109">
        <f>H197</f>
        <v>0</v>
      </c>
      <c r="I196" s="109"/>
      <c r="J196" s="109"/>
      <c r="K196" s="110"/>
    </row>
    <row r="197" spans="1:11" s="111" customFormat="1" ht="31.5" hidden="1" customHeight="1" x14ac:dyDescent="0.3">
      <c r="A197" s="120" t="s">
        <v>65</v>
      </c>
      <c r="B197" s="105"/>
      <c r="C197" s="133"/>
      <c r="D197" s="134" t="s">
        <v>33</v>
      </c>
      <c r="E197" s="112"/>
      <c r="F197" s="112"/>
      <c r="G197" s="108">
        <f t="shared" si="32"/>
        <v>0</v>
      </c>
      <c r="H197" s="109">
        <f>H198+H199</f>
        <v>0</v>
      </c>
      <c r="I197" s="109"/>
      <c r="J197" s="109"/>
      <c r="K197" s="110"/>
    </row>
    <row r="198" spans="1:11" s="111" customFormat="1" ht="37.5" hidden="1" x14ac:dyDescent="0.3">
      <c r="A198" s="105" t="s">
        <v>67</v>
      </c>
      <c r="B198" s="105" t="s">
        <v>4</v>
      </c>
      <c r="C198" s="105" t="s">
        <v>5</v>
      </c>
      <c r="D198" s="115" t="s">
        <v>68</v>
      </c>
      <c r="E198" s="117"/>
      <c r="F198" s="117"/>
      <c r="G198" s="131">
        <f t="shared" si="32"/>
        <v>0</v>
      </c>
      <c r="H198" s="132"/>
      <c r="I198" s="132"/>
      <c r="J198" s="132"/>
      <c r="K198" s="110"/>
    </row>
    <row r="199" spans="1:11" s="111" customFormat="1" ht="56.25" hidden="1" x14ac:dyDescent="0.3">
      <c r="A199" s="105" t="s">
        <v>96</v>
      </c>
      <c r="B199" s="105" t="s">
        <v>97</v>
      </c>
      <c r="C199" s="105" t="s">
        <v>127</v>
      </c>
      <c r="D199" s="158" t="s">
        <v>98</v>
      </c>
      <c r="E199" s="117"/>
      <c r="F199" s="117"/>
      <c r="G199" s="131">
        <f t="shared" si="32"/>
        <v>0</v>
      </c>
      <c r="H199" s="132"/>
      <c r="I199" s="132"/>
      <c r="J199" s="132"/>
      <c r="K199" s="110"/>
    </row>
    <row r="200" spans="1:11" s="111" customFormat="1" ht="22.5" hidden="1" x14ac:dyDescent="0.2">
      <c r="A200" s="120" t="s">
        <v>52</v>
      </c>
      <c r="B200" s="105"/>
      <c r="C200" s="105"/>
      <c r="D200" s="122" t="s">
        <v>24</v>
      </c>
      <c r="E200" s="117"/>
      <c r="F200" s="117"/>
      <c r="G200" s="108">
        <f t="shared" si="32"/>
        <v>0</v>
      </c>
      <c r="H200" s="166">
        <f>H201</f>
        <v>0</v>
      </c>
      <c r="I200" s="109">
        <f>I201</f>
        <v>0</v>
      </c>
      <c r="J200" s="109">
        <f>J201</f>
        <v>0</v>
      </c>
      <c r="K200" s="110"/>
    </row>
    <row r="201" spans="1:11" s="111" customFormat="1" ht="22.5" hidden="1" x14ac:dyDescent="0.2">
      <c r="A201" s="120" t="s">
        <v>51</v>
      </c>
      <c r="B201" s="105"/>
      <c r="C201" s="105"/>
      <c r="D201" s="122" t="s">
        <v>24</v>
      </c>
      <c r="E201" s="117"/>
      <c r="F201" s="117"/>
      <c r="G201" s="108">
        <f t="shared" si="32"/>
        <v>0</v>
      </c>
      <c r="H201" s="166">
        <f>H202+H203</f>
        <v>0</v>
      </c>
      <c r="I201" s="109">
        <f>I204+I202</f>
        <v>0</v>
      </c>
      <c r="J201" s="109">
        <f>J204+J202</f>
        <v>0</v>
      </c>
      <c r="K201" s="110"/>
    </row>
    <row r="202" spans="1:11" s="169" customFormat="1" ht="43.5" hidden="1" customHeight="1" x14ac:dyDescent="0.3">
      <c r="A202" s="105" t="s">
        <v>221</v>
      </c>
      <c r="B202" s="105" t="s">
        <v>220</v>
      </c>
      <c r="C202" s="105" t="s">
        <v>16</v>
      </c>
      <c r="D202" s="158" t="s">
        <v>219</v>
      </c>
      <c r="E202" s="167"/>
      <c r="F202" s="167"/>
      <c r="G202" s="131">
        <f t="shared" si="32"/>
        <v>0</v>
      </c>
      <c r="H202" s="132"/>
      <c r="I202" s="109"/>
      <c r="J202" s="109"/>
      <c r="K202" s="168"/>
    </row>
    <row r="203" spans="1:11" s="169" customFormat="1" ht="54" hidden="1" x14ac:dyDescent="0.25">
      <c r="A203" s="105" t="s">
        <v>244</v>
      </c>
      <c r="B203" s="105" t="s">
        <v>131</v>
      </c>
      <c r="C203" s="116" t="s">
        <v>201</v>
      </c>
      <c r="D203" s="170" t="s">
        <v>245</v>
      </c>
      <c r="E203" s="167"/>
      <c r="F203" s="167"/>
      <c r="G203" s="131">
        <f t="shared" si="32"/>
        <v>0</v>
      </c>
      <c r="H203" s="171"/>
      <c r="I203" s="109"/>
      <c r="J203" s="109"/>
      <c r="K203" s="168"/>
    </row>
    <row r="204" spans="1:11" s="111" customFormat="1" ht="36.75" hidden="1" customHeight="1" x14ac:dyDescent="0.2">
      <c r="A204" s="120" t="s">
        <v>48</v>
      </c>
      <c r="B204" s="120"/>
      <c r="C204" s="120"/>
      <c r="D204" s="129" t="s">
        <v>18</v>
      </c>
      <c r="E204" s="112"/>
      <c r="F204" s="112"/>
      <c r="G204" s="108">
        <f>G205</f>
        <v>0</v>
      </c>
      <c r="H204" s="109">
        <f>H205</f>
        <v>0</v>
      </c>
      <c r="I204" s="109"/>
      <c r="J204" s="109"/>
      <c r="K204" s="110"/>
    </row>
    <row r="205" spans="1:11" s="111" customFormat="1" ht="47.45" hidden="1" customHeight="1" x14ac:dyDescent="0.2">
      <c r="A205" s="120" t="s">
        <v>47</v>
      </c>
      <c r="B205" s="120"/>
      <c r="C205" s="120"/>
      <c r="D205" s="129" t="s">
        <v>18</v>
      </c>
      <c r="E205" s="117"/>
      <c r="F205" s="117"/>
      <c r="G205" s="108">
        <f t="shared" si="32"/>
        <v>0</v>
      </c>
      <c r="H205" s="109">
        <f>H206+H207</f>
        <v>0</v>
      </c>
      <c r="I205" s="109">
        <f>I206</f>
        <v>0</v>
      </c>
      <c r="J205" s="109">
        <f>J206</f>
        <v>0</v>
      </c>
      <c r="K205" s="110"/>
    </row>
    <row r="206" spans="1:11" s="111" customFormat="1" ht="37.5" hidden="1" x14ac:dyDescent="0.2">
      <c r="A206" s="154" t="s">
        <v>107</v>
      </c>
      <c r="B206" s="105" t="s">
        <v>108</v>
      </c>
      <c r="C206" s="105" t="s">
        <v>13</v>
      </c>
      <c r="D206" s="130" t="s">
        <v>148</v>
      </c>
      <c r="E206" s="117"/>
      <c r="F206" s="117"/>
      <c r="G206" s="131">
        <f t="shared" si="32"/>
        <v>0</v>
      </c>
      <c r="H206" s="132"/>
      <c r="I206" s="109"/>
      <c r="J206" s="109"/>
      <c r="K206" s="110"/>
    </row>
    <row r="207" spans="1:11" s="111" customFormat="1" ht="86.45" hidden="1" customHeight="1" x14ac:dyDescent="0.2">
      <c r="A207" s="154" t="s">
        <v>246</v>
      </c>
      <c r="B207" s="105" t="s">
        <v>247</v>
      </c>
      <c r="C207" s="116" t="s">
        <v>26</v>
      </c>
      <c r="D207" s="172" t="s">
        <v>248</v>
      </c>
      <c r="E207" s="117"/>
      <c r="F207" s="117"/>
      <c r="G207" s="131">
        <f t="shared" si="32"/>
        <v>0</v>
      </c>
      <c r="H207" s="132"/>
      <c r="I207" s="109"/>
      <c r="J207" s="109"/>
      <c r="K207" s="110"/>
    </row>
    <row r="208" spans="1:11" s="111" customFormat="1" ht="37.5" hidden="1" x14ac:dyDescent="0.2">
      <c r="A208" s="120" t="s">
        <v>27</v>
      </c>
      <c r="B208" s="120"/>
      <c r="C208" s="120"/>
      <c r="D208" s="129" t="s">
        <v>29</v>
      </c>
      <c r="E208" s="117"/>
      <c r="F208" s="117"/>
      <c r="G208" s="108">
        <f>G209</f>
        <v>0</v>
      </c>
      <c r="H208" s="109">
        <f>H209</f>
        <v>0</v>
      </c>
      <c r="I208" s="109"/>
      <c r="J208" s="109"/>
      <c r="K208" s="110"/>
    </row>
    <row r="209" spans="1:11" s="111" customFormat="1" ht="37.5" hidden="1" x14ac:dyDescent="0.2">
      <c r="A209" s="120" t="s">
        <v>28</v>
      </c>
      <c r="B209" s="120"/>
      <c r="C209" s="120"/>
      <c r="D209" s="129" t="s">
        <v>29</v>
      </c>
      <c r="E209" s="117"/>
      <c r="F209" s="117"/>
      <c r="G209" s="108">
        <f t="shared" si="32"/>
        <v>0</v>
      </c>
      <c r="H209" s="109">
        <f>H210</f>
        <v>0</v>
      </c>
      <c r="I209" s="109"/>
      <c r="J209" s="109"/>
      <c r="K209" s="110"/>
    </row>
    <row r="210" spans="1:11" s="111" customFormat="1" ht="56.25" hidden="1" x14ac:dyDescent="0.2">
      <c r="A210" s="121" t="s">
        <v>208</v>
      </c>
      <c r="B210" s="121" t="s">
        <v>42</v>
      </c>
      <c r="C210" s="121" t="s">
        <v>14</v>
      </c>
      <c r="D210" s="173" t="s">
        <v>43</v>
      </c>
      <c r="E210" s="117"/>
      <c r="F210" s="117"/>
      <c r="G210" s="131">
        <f t="shared" si="32"/>
        <v>0</v>
      </c>
      <c r="H210" s="132"/>
      <c r="I210" s="109"/>
      <c r="J210" s="109"/>
      <c r="K210" s="110"/>
    </row>
    <row r="211" spans="1:11" s="111" customFormat="1" ht="37.5" hidden="1" x14ac:dyDescent="0.2">
      <c r="A211" s="154"/>
      <c r="B211" s="105"/>
      <c r="C211" s="105"/>
      <c r="D211" s="129" t="s">
        <v>37</v>
      </c>
      <c r="E211" s="117"/>
      <c r="F211" s="117"/>
      <c r="G211" s="108">
        <f>G212</f>
        <v>0</v>
      </c>
      <c r="H211" s="109">
        <f>H212</f>
        <v>0</v>
      </c>
      <c r="I211" s="109"/>
      <c r="J211" s="109"/>
      <c r="K211" s="110"/>
    </row>
    <row r="212" spans="1:11" s="111" customFormat="1" ht="37.5" hidden="1" x14ac:dyDescent="0.2">
      <c r="A212" s="154"/>
      <c r="B212" s="105"/>
      <c r="C212" s="105"/>
      <c r="D212" s="129" t="s">
        <v>36</v>
      </c>
      <c r="E212" s="117"/>
      <c r="F212" s="117"/>
      <c r="G212" s="108">
        <f>H212+I212</f>
        <v>0</v>
      </c>
      <c r="H212" s="109">
        <f>H213</f>
        <v>0</v>
      </c>
      <c r="I212" s="109"/>
      <c r="J212" s="109"/>
      <c r="K212" s="110"/>
    </row>
    <row r="213" spans="1:11" s="111" customFormat="1" ht="60" hidden="1" customHeight="1" x14ac:dyDescent="0.2">
      <c r="A213" s="116" t="s">
        <v>249</v>
      </c>
      <c r="B213" s="116" t="s">
        <v>250</v>
      </c>
      <c r="C213" s="116" t="s">
        <v>251</v>
      </c>
      <c r="D213" s="172" t="s">
        <v>252</v>
      </c>
      <c r="E213" s="117"/>
      <c r="F213" s="117"/>
      <c r="G213" s="131">
        <f t="shared" si="32"/>
        <v>0</v>
      </c>
      <c r="H213" s="132"/>
      <c r="I213" s="109"/>
      <c r="J213" s="109"/>
      <c r="K213" s="110"/>
    </row>
    <row r="214" spans="1:11" s="111" customFormat="1" ht="72.75" hidden="1" customHeight="1" x14ac:dyDescent="0.2">
      <c r="A214" s="120" t="s">
        <v>106</v>
      </c>
      <c r="B214" s="121"/>
      <c r="C214" s="121"/>
      <c r="D214" s="129" t="s">
        <v>23</v>
      </c>
      <c r="E214" s="117"/>
      <c r="F214" s="117"/>
      <c r="G214" s="108">
        <f t="shared" si="32"/>
        <v>0</v>
      </c>
      <c r="H214" s="108">
        <f>H215</f>
        <v>0</v>
      </c>
      <c r="I214" s="108">
        <f>I215</f>
        <v>0</v>
      </c>
      <c r="J214" s="108">
        <f>J215</f>
        <v>0</v>
      </c>
      <c r="K214" s="110"/>
    </row>
    <row r="215" spans="1:11" s="111" customFormat="1" ht="60.75" hidden="1" customHeight="1" x14ac:dyDescent="0.2">
      <c r="A215" s="120" t="s">
        <v>105</v>
      </c>
      <c r="B215" s="121"/>
      <c r="C215" s="121"/>
      <c r="D215" s="129" t="s">
        <v>23</v>
      </c>
      <c r="E215" s="117"/>
      <c r="F215" s="117"/>
      <c r="G215" s="108">
        <f t="shared" si="32"/>
        <v>0</v>
      </c>
      <c r="H215" s="109">
        <f>H216+H217+H218</f>
        <v>0</v>
      </c>
      <c r="I215" s="109">
        <f>I216+I217+I218</f>
        <v>0</v>
      </c>
      <c r="J215" s="109">
        <f>J216+J217+J218</f>
        <v>0</v>
      </c>
      <c r="K215" s="110"/>
    </row>
    <row r="216" spans="1:11" s="111" customFormat="1" ht="37.5" hidden="1" x14ac:dyDescent="0.3">
      <c r="A216" s="125" t="s">
        <v>141</v>
      </c>
      <c r="B216" s="105" t="s">
        <v>78</v>
      </c>
      <c r="C216" s="105" t="s">
        <v>193</v>
      </c>
      <c r="D216" s="162" t="s">
        <v>194</v>
      </c>
      <c r="E216" s="117"/>
      <c r="F216" s="117"/>
      <c r="G216" s="108">
        <f t="shared" si="32"/>
        <v>0</v>
      </c>
      <c r="H216" s="109"/>
      <c r="I216" s="109"/>
      <c r="J216" s="109"/>
      <c r="K216" s="110"/>
    </row>
    <row r="217" spans="1:11" s="111" customFormat="1" ht="36" hidden="1" customHeight="1" x14ac:dyDescent="0.3">
      <c r="A217" s="125" t="s">
        <v>174</v>
      </c>
      <c r="B217" s="105" t="s">
        <v>175</v>
      </c>
      <c r="C217" s="105" t="s">
        <v>176</v>
      </c>
      <c r="D217" s="162" t="s">
        <v>188</v>
      </c>
      <c r="E217" s="117"/>
      <c r="F217" s="117"/>
      <c r="G217" s="131">
        <f t="shared" si="32"/>
        <v>0</v>
      </c>
      <c r="H217" s="132"/>
      <c r="I217" s="109"/>
      <c r="J217" s="109"/>
      <c r="K217" s="110"/>
    </row>
    <row r="218" spans="1:11" s="111" customFormat="1" ht="36.75" hidden="1" customHeight="1" x14ac:dyDescent="0.2">
      <c r="A218" s="125" t="s">
        <v>99</v>
      </c>
      <c r="B218" s="105" t="s">
        <v>41</v>
      </c>
      <c r="C218" s="105" t="s">
        <v>15</v>
      </c>
      <c r="D218" s="174" t="s">
        <v>76</v>
      </c>
      <c r="E218" s="117"/>
      <c r="F218" s="117"/>
      <c r="G218" s="108">
        <f t="shared" si="32"/>
        <v>0</v>
      </c>
      <c r="H218" s="109"/>
      <c r="I218" s="109"/>
      <c r="J218" s="109"/>
      <c r="K218" s="110"/>
    </row>
    <row r="219" spans="1:11" s="61" customFormat="1" ht="57.75" hidden="1" customHeight="1" x14ac:dyDescent="0.3">
      <c r="A219" s="74"/>
      <c r="B219" s="74"/>
      <c r="C219" s="74"/>
      <c r="D219" s="59"/>
      <c r="E219" s="165" t="s">
        <v>186</v>
      </c>
      <c r="F219" s="4" t="s">
        <v>187</v>
      </c>
      <c r="G219" s="5">
        <f>H219+I219</f>
        <v>0</v>
      </c>
      <c r="H219" s="16">
        <f>H220</f>
        <v>0</v>
      </c>
      <c r="I219" s="16">
        <f t="shared" ref="I219:J221" si="33">I220</f>
        <v>0</v>
      </c>
      <c r="J219" s="16">
        <f t="shared" si="33"/>
        <v>0</v>
      </c>
      <c r="K219" s="60"/>
    </row>
    <row r="220" spans="1:11" s="119" customFormat="1" ht="33.6" hidden="1" customHeight="1" x14ac:dyDescent="0.2">
      <c r="A220" s="120" t="s">
        <v>66</v>
      </c>
      <c r="B220" s="120"/>
      <c r="C220" s="120"/>
      <c r="D220" s="129" t="s">
        <v>33</v>
      </c>
      <c r="E220" s="117"/>
      <c r="F220" s="117"/>
      <c r="G220" s="108">
        <f>H220+I220</f>
        <v>0</v>
      </c>
      <c r="H220" s="109">
        <f>H221</f>
        <v>0</v>
      </c>
      <c r="I220" s="109">
        <f t="shared" si="33"/>
        <v>0</v>
      </c>
      <c r="J220" s="109">
        <f t="shared" si="33"/>
        <v>0</v>
      </c>
      <c r="K220" s="118"/>
    </row>
    <row r="221" spans="1:11" s="119" customFormat="1" ht="37.5" hidden="1" x14ac:dyDescent="0.2">
      <c r="A221" s="120" t="s">
        <v>65</v>
      </c>
      <c r="B221" s="120"/>
      <c r="C221" s="120"/>
      <c r="D221" s="129" t="s">
        <v>33</v>
      </c>
      <c r="E221" s="117"/>
      <c r="F221" s="117"/>
      <c r="G221" s="108">
        <f>H221+I221</f>
        <v>0</v>
      </c>
      <c r="H221" s="109">
        <f>H222</f>
        <v>0</v>
      </c>
      <c r="I221" s="109">
        <f t="shared" si="33"/>
        <v>0</v>
      </c>
      <c r="J221" s="109">
        <f t="shared" si="33"/>
        <v>0</v>
      </c>
      <c r="K221" s="118"/>
    </row>
    <row r="222" spans="1:11" s="119" customFormat="1" ht="22.5" hidden="1" x14ac:dyDescent="0.2">
      <c r="A222" s="105" t="s">
        <v>134</v>
      </c>
      <c r="B222" s="105" t="s">
        <v>73</v>
      </c>
      <c r="C222" s="105" t="s">
        <v>4</v>
      </c>
      <c r="D222" s="130" t="s">
        <v>74</v>
      </c>
      <c r="E222" s="117"/>
      <c r="F222" s="117"/>
      <c r="G222" s="108">
        <f>H222+I222</f>
        <v>0</v>
      </c>
      <c r="H222" s="109"/>
      <c r="I222" s="109"/>
      <c r="J222" s="109"/>
      <c r="K222" s="118"/>
    </row>
    <row r="223" spans="1:11" s="111" customFormat="1" ht="78" hidden="1" customHeight="1" x14ac:dyDescent="0.3">
      <c r="A223" s="154"/>
      <c r="B223" s="105"/>
      <c r="C223" s="105"/>
      <c r="D223" s="115"/>
      <c r="E223" s="165" t="s">
        <v>198</v>
      </c>
      <c r="F223" s="112" t="s">
        <v>199</v>
      </c>
      <c r="G223" s="108">
        <f t="shared" ref="G223:G228" si="34">H223+I223</f>
        <v>0</v>
      </c>
      <c r="H223" s="109">
        <f>H224+H226+H231+H229</f>
        <v>0</v>
      </c>
      <c r="I223" s="109">
        <f>I224+I226+I231+I229</f>
        <v>0</v>
      </c>
      <c r="J223" s="109">
        <f>J224+J226+J231+J229</f>
        <v>0</v>
      </c>
      <c r="K223" s="110"/>
    </row>
    <row r="224" spans="1:11" s="111" customFormat="1" ht="37.5" hidden="1" x14ac:dyDescent="0.2">
      <c r="A224" s="120" t="s">
        <v>66</v>
      </c>
      <c r="B224" s="120"/>
      <c r="C224" s="120"/>
      <c r="D224" s="129" t="s">
        <v>33</v>
      </c>
      <c r="E224" s="112"/>
      <c r="F224" s="112"/>
      <c r="G224" s="108">
        <f t="shared" si="34"/>
        <v>0</v>
      </c>
      <c r="H224" s="109">
        <f>H225</f>
        <v>0</v>
      </c>
      <c r="I224" s="109">
        <f>I225</f>
        <v>0</v>
      </c>
      <c r="J224" s="109">
        <f>J225</f>
        <v>0</v>
      </c>
      <c r="K224" s="110"/>
    </row>
    <row r="225" spans="1:11" s="157" customFormat="1" ht="37.5" hidden="1" x14ac:dyDescent="0.3">
      <c r="A225" s="154" t="s">
        <v>190</v>
      </c>
      <c r="B225" s="105" t="s">
        <v>191</v>
      </c>
      <c r="C225" s="105" t="s">
        <v>184</v>
      </c>
      <c r="D225" s="155" t="s">
        <v>185</v>
      </c>
      <c r="E225" s="112"/>
      <c r="F225" s="112"/>
      <c r="G225" s="108">
        <f t="shared" si="34"/>
        <v>0</v>
      </c>
      <c r="H225" s="109"/>
      <c r="I225" s="109"/>
      <c r="J225" s="109"/>
      <c r="K225" s="156"/>
    </row>
    <row r="226" spans="1:11" s="157" customFormat="1" ht="22.5" hidden="1" x14ac:dyDescent="0.2">
      <c r="A226" s="120" t="s">
        <v>52</v>
      </c>
      <c r="B226" s="121"/>
      <c r="C226" s="121"/>
      <c r="D226" s="122" t="s">
        <v>24</v>
      </c>
      <c r="E226" s="112"/>
      <c r="F226" s="112"/>
      <c r="G226" s="108">
        <f t="shared" si="34"/>
        <v>0</v>
      </c>
      <c r="H226" s="109">
        <f t="shared" ref="H226:J227" si="35">H227</f>
        <v>0</v>
      </c>
      <c r="I226" s="109">
        <f t="shared" si="35"/>
        <v>0</v>
      </c>
      <c r="J226" s="109">
        <f t="shared" si="35"/>
        <v>0</v>
      </c>
      <c r="K226" s="156"/>
    </row>
    <row r="227" spans="1:11" s="157" customFormat="1" ht="22.5" hidden="1" x14ac:dyDescent="0.2">
      <c r="A227" s="120" t="s">
        <v>51</v>
      </c>
      <c r="B227" s="121"/>
      <c r="C227" s="121"/>
      <c r="D227" s="122" t="s">
        <v>24</v>
      </c>
      <c r="E227" s="112"/>
      <c r="F227" s="112"/>
      <c r="G227" s="108">
        <f t="shared" si="34"/>
        <v>0</v>
      </c>
      <c r="H227" s="109">
        <f>H228</f>
        <v>0</v>
      </c>
      <c r="I227" s="109">
        <f t="shared" si="35"/>
        <v>0</v>
      </c>
      <c r="J227" s="109">
        <f t="shared" si="35"/>
        <v>0</v>
      </c>
      <c r="K227" s="156"/>
    </row>
    <row r="228" spans="1:11" s="157" customFormat="1" ht="94.5" hidden="1" customHeight="1" x14ac:dyDescent="0.3">
      <c r="A228" s="105" t="s">
        <v>53</v>
      </c>
      <c r="B228" s="105" t="s">
        <v>26</v>
      </c>
      <c r="C228" s="105" t="s">
        <v>16</v>
      </c>
      <c r="D228" s="158" t="s">
        <v>54</v>
      </c>
      <c r="E228" s="112"/>
      <c r="F228" s="112"/>
      <c r="G228" s="108">
        <f t="shared" si="34"/>
        <v>0</v>
      </c>
      <c r="H228" s="109"/>
      <c r="I228" s="109"/>
      <c r="J228" s="109"/>
      <c r="K228" s="156"/>
    </row>
    <row r="229" spans="1:11" s="111" customFormat="1" ht="46.5" hidden="1" customHeight="1" x14ac:dyDescent="0.2">
      <c r="A229" s="159" t="s">
        <v>47</v>
      </c>
      <c r="B229" s="160"/>
      <c r="C229" s="160"/>
      <c r="D229" s="126" t="s">
        <v>18</v>
      </c>
      <c r="E229" s="112"/>
      <c r="F229" s="112"/>
      <c r="G229" s="108">
        <f t="shared" ref="G229:G238" si="36">H229+I229</f>
        <v>0</v>
      </c>
      <c r="H229" s="109">
        <f>H230</f>
        <v>0</v>
      </c>
      <c r="I229" s="109">
        <f>I230</f>
        <v>0</v>
      </c>
      <c r="J229" s="109">
        <f>J230</f>
        <v>0</v>
      </c>
      <c r="K229" s="110"/>
    </row>
    <row r="230" spans="1:11" s="111" customFormat="1" ht="80.25" hidden="1" customHeight="1" x14ac:dyDescent="0.25">
      <c r="A230" s="154" t="s">
        <v>200</v>
      </c>
      <c r="B230" s="105" t="s">
        <v>203</v>
      </c>
      <c r="C230" s="116" t="s">
        <v>201</v>
      </c>
      <c r="D230" s="161" t="s">
        <v>202</v>
      </c>
      <c r="E230" s="112"/>
      <c r="F230" s="112"/>
      <c r="G230" s="108">
        <f t="shared" si="36"/>
        <v>0</v>
      </c>
      <c r="H230" s="109"/>
      <c r="I230" s="109"/>
      <c r="J230" s="109"/>
      <c r="K230" s="110"/>
    </row>
    <row r="231" spans="1:11" s="111" customFormat="1" ht="72.75" hidden="1" customHeight="1" x14ac:dyDescent="0.2">
      <c r="A231" s="120" t="s">
        <v>106</v>
      </c>
      <c r="B231" s="121"/>
      <c r="C231" s="121"/>
      <c r="D231" s="129" t="s">
        <v>23</v>
      </c>
      <c r="E231" s="117"/>
      <c r="F231" s="117"/>
      <c r="G231" s="108">
        <f t="shared" si="36"/>
        <v>0</v>
      </c>
      <c r="H231" s="108">
        <f>H232</f>
        <v>0</v>
      </c>
      <c r="I231" s="108">
        <f>I232</f>
        <v>0</v>
      </c>
      <c r="J231" s="108">
        <f>J232</f>
        <v>0</v>
      </c>
      <c r="K231" s="110"/>
    </row>
    <row r="232" spans="1:11" s="111" customFormat="1" ht="52.9" hidden="1" customHeight="1" x14ac:dyDescent="0.2">
      <c r="A232" s="120" t="s">
        <v>105</v>
      </c>
      <c r="B232" s="121"/>
      <c r="C232" s="121"/>
      <c r="D232" s="129" t="s">
        <v>23</v>
      </c>
      <c r="E232" s="117"/>
      <c r="F232" s="117"/>
      <c r="G232" s="108">
        <f t="shared" si="36"/>
        <v>0</v>
      </c>
      <c r="H232" s="109">
        <f>H233+H234+H235+H236+H237+H238</f>
        <v>0</v>
      </c>
      <c r="I232" s="109">
        <f>I233+I234+I235+I236+I237+I238</f>
        <v>0</v>
      </c>
      <c r="J232" s="109">
        <f>J233+J234+J235+J236+J237+J238</f>
        <v>0</v>
      </c>
      <c r="K232" s="110"/>
    </row>
    <row r="233" spans="1:11" s="111" customFormat="1" ht="37.5" hidden="1" x14ac:dyDescent="0.3">
      <c r="A233" s="105" t="s">
        <v>141</v>
      </c>
      <c r="B233" s="105" t="s">
        <v>78</v>
      </c>
      <c r="C233" s="105" t="s">
        <v>193</v>
      </c>
      <c r="D233" s="162" t="s">
        <v>194</v>
      </c>
      <c r="E233" s="117"/>
      <c r="F233" s="117"/>
      <c r="G233" s="108">
        <f t="shared" si="36"/>
        <v>0</v>
      </c>
      <c r="H233" s="109"/>
      <c r="I233" s="109"/>
      <c r="J233" s="109"/>
      <c r="K233" s="110"/>
    </row>
    <row r="234" spans="1:11" s="111" customFormat="1" ht="36" hidden="1" customHeight="1" x14ac:dyDescent="0.3">
      <c r="A234" s="105" t="s">
        <v>142</v>
      </c>
      <c r="B234" s="105" t="s">
        <v>80</v>
      </c>
      <c r="C234" s="105" t="s">
        <v>15</v>
      </c>
      <c r="D234" s="162" t="s">
        <v>81</v>
      </c>
      <c r="E234" s="117"/>
      <c r="F234" s="117"/>
      <c r="G234" s="108">
        <f t="shared" si="36"/>
        <v>0</v>
      </c>
      <c r="H234" s="109"/>
      <c r="I234" s="109"/>
      <c r="J234" s="109"/>
      <c r="K234" s="110"/>
    </row>
    <row r="235" spans="1:11" s="111" customFormat="1" ht="36" hidden="1" customHeight="1" x14ac:dyDescent="0.2">
      <c r="A235" s="105" t="s">
        <v>143</v>
      </c>
      <c r="B235" s="105" t="s">
        <v>82</v>
      </c>
      <c r="C235" s="105" t="s">
        <v>15</v>
      </c>
      <c r="D235" s="130" t="s">
        <v>83</v>
      </c>
      <c r="E235" s="117"/>
      <c r="F235" s="117"/>
      <c r="G235" s="108">
        <f t="shared" si="36"/>
        <v>0</v>
      </c>
      <c r="H235" s="109"/>
      <c r="I235" s="109"/>
      <c r="J235" s="109"/>
      <c r="K235" s="110"/>
    </row>
    <row r="236" spans="1:11" s="111" customFormat="1" ht="36" hidden="1" customHeight="1" x14ac:dyDescent="0.2">
      <c r="A236" s="105" t="s">
        <v>144</v>
      </c>
      <c r="B236" s="105" t="s">
        <v>145</v>
      </c>
      <c r="C236" s="105" t="s">
        <v>15</v>
      </c>
      <c r="D236" s="130" t="s">
        <v>146</v>
      </c>
      <c r="E236" s="117"/>
      <c r="F236" s="117"/>
      <c r="G236" s="108">
        <f t="shared" si="36"/>
        <v>0</v>
      </c>
      <c r="H236" s="109"/>
      <c r="I236" s="109"/>
      <c r="J236" s="109"/>
      <c r="K236" s="110"/>
    </row>
    <row r="237" spans="1:11" s="111" customFormat="1" ht="35.450000000000003" hidden="1" customHeight="1" x14ac:dyDescent="0.25">
      <c r="A237" s="105" t="s">
        <v>141</v>
      </c>
      <c r="B237" s="116" t="s">
        <v>78</v>
      </c>
      <c r="C237" s="116" t="s">
        <v>193</v>
      </c>
      <c r="D237" s="163" t="s">
        <v>194</v>
      </c>
      <c r="E237" s="117"/>
      <c r="F237" s="117"/>
      <c r="G237" s="108">
        <f>H237+I237</f>
        <v>0</v>
      </c>
      <c r="H237" s="109"/>
      <c r="I237" s="109"/>
      <c r="J237" s="109"/>
      <c r="K237" s="110"/>
    </row>
    <row r="238" spans="1:11" s="111" customFormat="1" ht="36" hidden="1" x14ac:dyDescent="0.2">
      <c r="A238" s="105" t="s">
        <v>99</v>
      </c>
      <c r="B238" s="116" t="s">
        <v>41</v>
      </c>
      <c r="C238" s="116" t="s">
        <v>15</v>
      </c>
      <c r="D238" s="164" t="s">
        <v>76</v>
      </c>
      <c r="E238" s="117"/>
      <c r="F238" s="117"/>
      <c r="G238" s="108">
        <f t="shared" si="36"/>
        <v>0</v>
      </c>
      <c r="H238" s="109"/>
      <c r="I238" s="109"/>
      <c r="J238" s="109"/>
      <c r="K238" s="110"/>
    </row>
    <row r="239" spans="1:11" s="22" customFormat="1" ht="78.75" customHeight="1" x14ac:dyDescent="0.2">
      <c r="A239" s="76"/>
      <c r="B239" s="78"/>
      <c r="C239" s="78"/>
      <c r="D239" s="29"/>
      <c r="E239" s="4" t="s">
        <v>289</v>
      </c>
      <c r="F239" s="4" t="s">
        <v>291</v>
      </c>
      <c r="G239" s="16">
        <f t="shared" ref="G239:J240" si="37">G240</f>
        <v>286000</v>
      </c>
      <c r="H239" s="16">
        <f t="shared" si="37"/>
        <v>286000</v>
      </c>
      <c r="I239" s="16">
        <f t="shared" si="37"/>
        <v>0</v>
      </c>
      <c r="J239" s="16">
        <f t="shared" si="37"/>
        <v>0</v>
      </c>
      <c r="K239" s="21"/>
    </row>
    <row r="240" spans="1:11" s="111" customFormat="1" ht="36.75" customHeight="1" x14ac:dyDescent="0.2">
      <c r="A240" s="73" t="s">
        <v>66</v>
      </c>
      <c r="B240" s="74"/>
      <c r="C240" s="75"/>
      <c r="D240" s="27" t="s">
        <v>33</v>
      </c>
      <c r="E240" s="8"/>
      <c r="F240" s="8"/>
      <c r="G240" s="16">
        <f t="shared" si="37"/>
        <v>286000</v>
      </c>
      <c r="H240" s="16">
        <f>H241</f>
        <v>286000</v>
      </c>
      <c r="I240" s="16">
        <f t="shared" si="37"/>
        <v>0</v>
      </c>
      <c r="J240" s="16">
        <f t="shared" si="37"/>
        <v>0</v>
      </c>
      <c r="K240" s="110"/>
    </row>
    <row r="241" spans="1:59" s="111" customFormat="1" ht="36.75" customHeight="1" x14ac:dyDescent="0.2">
      <c r="A241" s="73" t="s">
        <v>65</v>
      </c>
      <c r="B241" s="73"/>
      <c r="C241" s="73"/>
      <c r="D241" s="27" t="s">
        <v>33</v>
      </c>
      <c r="E241" s="8"/>
      <c r="F241" s="8"/>
      <c r="G241" s="16">
        <f>G242</f>
        <v>286000</v>
      </c>
      <c r="H241" s="16">
        <f>H242</f>
        <v>286000</v>
      </c>
      <c r="I241" s="16">
        <f>I242</f>
        <v>0</v>
      </c>
      <c r="J241" s="16">
        <f>J242</f>
        <v>0</v>
      </c>
      <c r="K241" s="110"/>
    </row>
    <row r="242" spans="1:59" s="111" customFormat="1" ht="57" customHeight="1" x14ac:dyDescent="0.3">
      <c r="A242" s="76" t="s">
        <v>63</v>
      </c>
      <c r="B242" s="76" t="s">
        <v>64</v>
      </c>
      <c r="C242" s="76" t="s">
        <v>4</v>
      </c>
      <c r="D242" s="28" t="s">
        <v>126</v>
      </c>
      <c r="E242" s="8"/>
      <c r="F242" s="8"/>
      <c r="G242" s="18">
        <f>H242+I242</f>
        <v>286000</v>
      </c>
      <c r="H242" s="19">
        <v>286000</v>
      </c>
      <c r="I242" s="16"/>
      <c r="J242" s="16"/>
      <c r="K242" s="110"/>
    </row>
    <row r="243" spans="1:59" s="22" customFormat="1" ht="63" hidden="1" customHeight="1" x14ac:dyDescent="0.2">
      <c r="A243" s="76"/>
      <c r="B243" s="78"/>
      <c r="C243" s="78"/>
      <c r="D243" s="29"/>
      <c r="E243" s="13" t="s">
        <v>316</v>
      </c>
      <c r="F243" s="69" t="s">
        <v>290</v>
      </c>
      <c r="G243" s="16">
        <f>H243+I243</f>
        <v>0</v>
      </c>
      <c r="H243" s="16">
        <f>H244+H247</f>
        <v>0</v>
      </c>
      <c r="I243" s="16">
        <f>I244</f>
        <v>0</v>
      </c>
      <c r="J243" s="16">
        <f>J244</f>
        <v>0</v>
      </c>
      <c r="K243" s="21"/>
    </row>
    <row r="244" spans="1:59" s="111" customFormat="1" ht="37.5" hidden="1" x14ac:dyDescent="0.2">
      <c r="A244" s="120" t="s">
        <v>66</v>
      </c>
      <c r="B244" s="125"/>
      <c r="C244" s="135"/>
      <c r="D244" s="129" t="s">
        <v>33</v>
      </c>
      <c r="E244" s="117"/>
      <c r="F244" s="117"/>
      <c r="G244" s="109">
        <f t="shared" ref="G244:I245" si="38">G245</f>
        <v>0</v>
      </c>
      <c r="H244" s="109">
        <f t="shared" si="38"/>
        <v>0</v>
      </c>
      <c r="I244" s="109">
        <f t="shared" si="38"/>
        <v>0</v>
      </c>
      <c r="J244" s="109"/>
      <c r="K244" s="110"/>
    </row>
    <row r="245" spans="1:59" s="111" customFormat="1" ht="37.5" hidden="1" x14ac:dyDescent="0.2">
      <c r="A245" s="120" t="s">
        <v>65</v>
      </c>
      <c r="B245" s="120"/>
      <c r="C245" s="120"/>
      <c r="D245" s="129" t="s">
        <v>33</v>
      </c>
      <c r="E245" s="117"/>
      <c r="F245" s="117"/>
      <c r="G245" s="132">
        <f t="shared" si="38"/>
        <v>0</v>
      </c>
      <c r="H245" s="132">
        <f t="shared" si="38"/>
        <v>0</v>
      </c>
      <c r="I245" s="109">
        <f t="shared" si="38"/>
        <v>0</v>
      </c>
      <c r="J245" s="109">
        <f>J246</f>
        <v>0</v>
      </c>
      <c r="K245" s="110"/>
    </row>
    <row r="246" spans="1:59" s="111" customFormat="1" hidden="1" x14ac:dyDescent="0.3">
      <c r="A246" s="105" t="s">
        <v>284</v>
      </c>
      <c r="B246" s="105" t="s">
        <v>91</v>
      </c>
      <c r="C246" s="105" t="s">
        <v>44</v>
      </c>
      <c r="D246" s="115" t="s">
        <v>92</v>
      </c>
      <c r="E246" s="117"/>
      <c r="F246" s="117"/>
      <c r="G246" s="131">
        <f>H246+I246</f>
        <v>0</v>
      </c>
      <c r="H246" s="132"/>
      <c r="I246" s="109"/>
      <c r="J246" s="109"/>
      <c r="K246" s="110"/>
    </row>
    <row r="247" spans="1:59" s="111" customFormat="1" ht="56.25" hidden="1" x14ac:dyDescent="0.3">
      <c r="A247" s="125" t="s">
        <v>106</v>
      </c>
      <c r="B247" s="105"/>
      <c r="C247" s="105"/>
      <c r="D247" s="136" t="s">
        <v>23</v>
      </c>
      <c r="E247" s="117"/>
      <c r="F247" s="117"/>
      <c r="G247" s="131">
        <f>G248</f>
        <v>0</v>
      </c>
      <c r="H247" s="132">
        <f>H248</f>
        <v>0</v>
      </c>
      <c r="I247" s="109"/>
      <c r="J247" s="109"/>
      <c r="K247" s="110"/>
    </row>
    <row r="248" spans="1:59" s="111" customFormat="1" ht="56.25" hidden="1" x14ac:dyDescent="0.3">
      <c r="A248" s="125" t="s">
        <v>105</v>
      </c>
      <c r="B248" s="105"/>
      <c r="C248" s="105"/>
      <c r="D248" s="136" t="s">
        <v>23</v>
      </c>
      <c r="E248" s="117"/>
      <c r="F248" s="117"/>
      <c r="G248" s="131">
        <f>G249</f>
        <v>0</v>
      </c>
      <c r="H248" s="132">
        <f>H249</f>
        <v>0</v>
      </c>
      <c r="I248" s="109"/>
      <c r="J248" s="109"/>
      <c r="K248" s="110"/>
    </row>
    <row r="249" spans="1:59" s="111" customFormat="1" hidden="1" x14ac:dyDescent="0.3">
      <c r="A249" s="105" t="s">
        <v>103</v>
      </c>
      <c r="B249" s="105" t="s">
        <v>91</v>
      </c>
      <c r="C249" s="105" t="s">
        <v>44</v>
      </c>
      <c r="D249" s="115" t="s">
        <v>92</v>
      </c>
      <c r="E249" s="117"/>
      <c r="F249" s="117"/>
      <c r="G249" s="131">
        <f>H249</f>
        <v>0</v>
      </c>
      <c r="H249" s="132"/>
      <c r="I249" s="109"/>
      <c r="J249" s="109"/>
      <c r="K249" s="110"/>
    </row>
    <row r="250" spans="1:59" s="22" customFormat="1" ht="97.5" customHeight="1" x14ac:dyDescent="0.2">
      <c r="A250" s="76"/>
      <c r="B250" s="78"/>
      <c r="C250" s="78"/>
      <c r="D250" s="29"/>
      <c r="E250" s="4" t="s">
        <v>321</v>
      </c>
      <c r="F250" s="4" t="s">
        <v>322</v>
      </c>
      <c r="G250" s="16">
        <f t="shared" ref="G250:G258" si="39">H250+I250</f>
        <v>130000</v>
      </c>
      <c r="H250" s="16">
        <f>H251</f>
        <v>130000</v>
      </c>
      <c r="I250" s="16"/>
      <c r="J250" s="16"/>
      <c r="K250" s="21"/>
    </row>
    <row r="251" spans="1:59" s="111" customFormat="1" ht="37.5" x14ac:dyDescent="0.2">
      <c r="A251" s="73" t="s">
        <v>66</v>
      </c>
      <c r="B251" s="74"/>
      <c r="C251" s="75"/>
      <c r="D251" s="27" t="s">
        <v>33</v>
      </c>
      <c r="E251" s="8"/>
      <c r="F251" s="8"/>
      <c r="G251" s="16">
        <f t="shared" si="39"/>
        <v>130000</v>
      </c>
      <c r="H251" s="16">
        <f>H252</f>
        <v>130000</v>
      </c>
      <c r="I251" s="16"/>
      <c r="J251" s="16"/>
      <c r="K251" s="110"/>
    </row>
    <row r="252" spans="1:59" s="111" customFormat="1" ht="37.5" x14ac:dyDescent="0.2">
      <c r="A252" s="73" t="s">
        <v>65</v>
      </c>
      <c r="B252" s="73"/>
      <c r="C252" s="73"/>
      <c r="D252" s="27" t="s">
        <v>33</v>
      </c>
      <c r="E252" s="8"/>
      <c r="F252" s="8"/>
      <c r="G252" s="16">
        <f t="shared" si="39"/>
        <v>130000</v>
      </c>
      <c r="H252" s="16">
        <f>H253</f>
        <v>130000</v>
      </c>
      <c r="I252" s="16"/>
      <c r="J252" s="16"/>
      <c r="K252" s="110"/>
    </row>
    <row r="253" spans="1:59" s="111" customFormat="1" ht="30.75" customHeight="1" x14ac:dyDescent="0.3">
      <c r="A253" s="76" t="s">
        <v>134</v>
      </c>
      <c r="B253" s="76" t="s">
        <v>73</v>
      </c>
      <c r="C253" s="76" t="s">
        <v>4</v>
      </c>
      <c r="D253" s="28" t="s">
        <v>74</v>
      </c>
      <c r="E253" s="8"/>
      <c r="F253" s="8"/>
      <c r="G253" s="16">
        <f t="shared" si="39"/>
        <v>130000</v>
      </c>
      <c r="H253" s="19">
        <v>130000</v>
      </c>
      <c r="I253" s="16"/>
      <c r="J253" s="16"/>
      <c r="K253" s="110"/>
    </row>
    <row r="254" spans="1:59" s="22" customFormat="1" ht="70.5" customHeight="1" x14ac:dyDescent="0.3">
      <c r="A254" s="76"/>
      <c r="B254" s="76"/>
      <c r="C254" s="76"/>
      <c r="D254" s="28"/>
      <c r="E254" s="4" t="s">
        <v>325</v>
      </c>
      <c r="F254" s="4" t="s">
        <v>320</v>
      </c>
      <c r="G254" s="16">
        <f t="shared" si="39"/>
        <v>800000</v>
      </c>
      <c r="H254" s="16">
        <f>H255+H259</f>
        <v>0</v>
      </c>
      <c r="I254" s="16">
        <f>I255+I259</f>
        <v>800000</v>
      </c>
      <c r="J254" s="16">
        <f>J255+J259</f>
        <v>800000</v>
      </c>
      <c r="K254" s="21"/>
    </row>
    <row r="255" spans="1:59" s="22" customFormat="1" ht="42.75" customHeight="1" x14ac:dyDescent="0.3">
      <c r="A255" s="76" t="s">
        <v>66</v>
      </c>
      <c r="B255" s="76"/>
      <c r="C255" s="76"/>
      <c r="D255" s="200" t="s">
        <v>33</v>
      </c>
      <c r="E255" s="8"/>
      <c r="F255" s="8"/>
      <c r="G255" s="16">
        <f t="shared" si="39"/>
        <v>800000</v>
      </c>
      <c r="H255" s="16">
        <f>H256</f>
        <v>0</v>
      </c>
      <c r="I255" s="16">
        <f>I256</f>
        <v>800000</v>
      </c>
      <c r="J255" s="16">
        <f>J256</f>
        <v>800000</v>
      </c>
      <c r="K255" s="21"/>
    </row>
    <row r="256" spans="1:59" s="203" customFormat="1" ht="47.25" customHeight="1" x14ac:dyDescent="0.2">
      <c r="A256" s="79" t="s">
        <v>65</v>
      </c>
      <c r="B256" s="79"/>
      <c r="C256" s="79"/>
      <c r="D256" s="27" t="s">
        <v>33</v>
      </c>
      <c r="E256" s="201"/>
      <c r="F256" s="201"/>
      <c r="G256" s="16">
        <f t="shared" si="39"/>
        <v>800000</v>
      </c>
      <c r="H256" s="16">
        <f>H257+H258</f>
        <v>0</v>
      </c>
      <c r="I256" s="16">
        <f>I257+I258</f>
        <v>800000</v>
      </c>
      <c r="J256" s="16">
        <f>J257+J258</f>
        <v>800000</v>
      </c>
      <c r="K256" s="31"/>
      <c r="L256" s="31"/>
      <c r="M256" s="31"/>
      <c r="N256" s="31"/>
      <c r="O256" s="31"/>
      <c r="P256" s="31"/>
      <c r="Q256" s="31"/>
      <c r="R256" s="31"/>
      <c r="S256" s="31"/>
      <c r="T256" s="31"/>
      <c r="U256" s="31"/>
      <c r="V256" s="31"/>
      <c r="W256" s="31"/>
      <c r="X256" s="31"/>
      <c r="Y256" s="31"/>
      <c r="Z256" s="31"/>
      <c r="AA256" s="31"/>
      <c r="AB256" s="31"/>
      <c r="AC256" s="31"/>
      <c r="AD256" s="31"/>
      <c r="AE256" s="31"/>
      <c r="AF256" s="31"/>
      <c r="AG256" s="31"/>
      <c r="AH256" s="31"/>
      <c r="AI256" s="31"/>
      <c r="AJ256" s="31"/>
      <c r="AK256" s="31"/>
      <c r="AL256" s="31"/>
      <c r="AM256" s="31"/>
      <c r="AN256" s="31"/>
      <c r="AO256" s="31"/>
      <c r="AP256" s="31"/>
      <c r="AQ256" s="31"/>
      <c r="AR256" s="31"/>
      <c r="AS256" s="31"/>
      <c r="AT256" s="31"/>
      <c r="AU256" s="31"/>
      <c r="AV256" s="31"/>
      <c r="AW256" s="31"/>
      <c r="AX256" s="31"/>
      <c r="AY256" s="31"/>
      <c r="AZ256" s="31"/>
      <c r="BA256" s="31"/>
      <c r="BB256" s="31"/>
      <c r="BC256" s="31"/>
      <c r="BD256" s="31"/>
      <c r="BE256" s="31"/>
      <c r="BF256" s="31"/>
      <c r="BG256" s="202"/>
    </row>
    <row r="257" spans="1:59" s="145" customFormat="1" ht="33.75" hidden="1" customHeight="1" x14ac:dyDescent="0.2">
      <c r="A257" s="138" t="s">
        <v>268</v>
      </c>
      <c r="B257" s="137">
        <v>8240</v>
      </c>
      <c r="C257" s="138" t="s">
        <v>239</v>
      </c>
      <c r="D257" s="139" t="s">
        <v>269</v>
      </c>
      <c r="E257" s="140"/>
      <c r="F257" s="140"/>
      <c r="G257" s="109">
        <f t="shared" si="39"/>
        <v>0</v>
      </c>
      <c r="H257" s="141"/>
      <c r="I257" s="142"/>
      <c r="J257" s="142"/>
      <c r="K257" s="143"/>
      <c r="L257" s="143"/>
      <c r="M257" s="143"/>
      <c r="N257" s="143"/>
      <c r="O257" s="143"/>
      <c r="P257" s="143"/>
      <c r="Q257" s="143"/>
      <c r="R257" s="143"/>
      <c r="S257" s="143"/>
      <c r="T257" s="143"/>
      <c r="U257" s="143"/>
      <c r="V257" s="143"/>
      <c r="W257" s="143"/>
      <c r="X257" s="143"/>
      <c r="Y257" s="143"/>
      <c r="Z257" s="143"/>
      <c r="AA257" s="143"/>
      <c r="AB257" s="143"/>
      <c r="AC257" s="143"/>
      <c r="AD257" s="143"/>
      <c r="AE257" s="143"/>
      <c r="AF257" s="143"/>
      <c r="AG257" s="143"/>
      <c r="AH257" s="143"/>
      <c r="AI257" s="143"/>
      <c r="AJ257" s="143"/>
      <c r="AK257" s="143"/>
      <c r="AL257" s="143"/>
      <c r="AM257" s="143"/>
      <c r="AN257" s="143"/>
      <c r="AO257" s="143"/>
      <c r="AP257" s="143"/>
      <c r="AQ257" s="143"/>
      <c r="AR257" s="143"/>
      <c r="AS257" s="143"/>
      <c r="AT257" s="143"/>
      <c r="AU257" s="143"/>
      <c r="AV257" s="143"/>
      <c r="AW257" s="143"/>
      <c r="AX257" s="143"/>
      <c r="AY257" s="143"/>
      <c r="AZ257" s="143"/>
      <c r="BA257" s="143"/>
      <c r="BB257" s="143"/>
      <c r="BC257" s="143"/>
      <c r="BD257" s="143"/>
      <c r="BE257" s="143"/>
      <c r="BF257" s="143"/>
      <c r="BG257" s="144"/>
    </row>
    <row r="258" spans="1:59" s="143" customFormat="1" ht="60" customHeight="1" x14ac:dyDescent="0.2">
      <c r="A258" s="204" t="s">
        <v>63</v>
      </c>
      <c r="B258" s="79">
        <v>9800</v>
      </c>
      <c r="C258" s="204" t="s">
        <v>4</v>
      </c>
      <c r="D258" s="205" t="s">
        <v>126</v>
      </c>
      <c r="E258" s="24"/>
      <c r="F258" s="24"/>
      <c r="G258" s="16">
        <f t="shared" si="39"/>
        <v>800000</v>
      </c>
      <c r="H258" s="206"/>
      <c r="I258" s="206">
        <v>800000</v>
      </c>
      <c r="J258" s="206">
        <v>800000</v>
      </c>
    </row>
    <row r="259" spans="1:59" s="143" customFormat="1" ht="22.5" hidden="1" x14ac:dyDescent="0.2">
      <c r="A259" s="120" t="s">
        <v>52</v>
      </c>
      <c r="B259" s="121"/>
      <c r="C259" s="121"/>
      <c r="D259" s="122" t="s">
        <v>24</v>
      </c>
      <c r="E259" s="140"/>
      <c r="F259" s="140"/>
      <c r="G259" s="146">
        <f t="shared" ref="G259:G268" si="40">H259+I259</f>
        <v>0</v>
      </c>
      <c r="H259" s="147">
        <f>H260</f>
        <v>0</v>
      </c>
      <c r="I259" s="147"/>
      <c r="J259" s="147"/>
      <c r="K259" s="123"/>
      <c r="L259" s="123"/>
      <c r="M259" s="123"/>
      <c r="N259" s="123"/>
    </row>
    <row r="260" spans="1:59" s="143" customFormat="1" ht="22.5" hidden="1" x14ac:dyDescent="0.2">
      <c r="A260" s="120" t="s">
        <v>51</v>
      </c>
      <c r="B260" s="121"/>
      <c r="C260" s="121"/>
      <c r="D260" s="122" t="s">
        <v>24</v>
      </c>
      <c r="E260" s="140"/>
      <c r="F260" s="140"/>
      <c r="G260" s="146">
        <f t="shared" si="40"/>
        <v>0</v>
      </c>
      <c r="H260" s="147">
        <f>H261+H262</f>
        <v>0</v>
      </c>
      <c r="I260" s="147"/>
      <c r="J260" s="147"/>
      <c r="K260" s="123"/>
      <c r="L260" s="123"/>
      <c r="M260" s="123"/>
      <c r="N260" s="123"/>
    </row>
    <row r="261" spans="1:59" s="143" customFormat="1" ht="64.5" hidden="1" customHeight="1" x14ac:dyDescent="0.2">
      <c r="A261" s="105" t="s">
        <v>272</v>
      </c>
      <c r="B261" s="105" t="s">
        <v>273</v>
      </c>
      <c r="C261" s="105" t="s">
        <v>131</v>
      </c>
      <c r="D261" s="124" t="s">
        <v>274</v>
      </c>
      <c r="E261" s="140"/>
      <c r="F261" s="140"/>
      <c r="G261" s="141">
        <f t="shared" si="40"/>
        <v>0</v>
      </c>
      <c r="H261" s="142"/>
      <c r="I261" s="142"/>
      <c r="J261" s="142"/>
      <c r="K261" s="123"/>
      <c r="L261" s="123"/>
      <c r="M261" s="123"/>
      <c r="N261" s="123"/>
    </row>
    <row r="262" spans="1:59" s="143" customFormat="1" ht="93.75" hidden="1" x14ac:dyDescent="0.2">
      <c r="A262" s="105" t="s">
        <v>278</v>
      </c>
      <c r="B262" s="105" t="s">
        <v>279</v>
      </c>
      <c r="C262" s="105" t="s">
        <v>131</v>
      </c>
      <c r="D262" s="124" t="s">
        <v>280</v>
      </c>
      <c r="E262" s="140"/>
      <c r="F262" s="140"/>
      <c r="G262" s="141">
        <f t="shared" si="40"/>
        <v>0</v>
      </c>
      <c r="H262" s="142"/>
      <c r="I262" s="142"/>
      <c r="J262" s="142"/>
      <c r="K262" s="123"/>
      <c r="L262" s="123"/>
      <c r="M262" s="123"/>
      <c r="N262" s="123"/>
    </row>
    <row r="263" spans="1:59" s="22" customFormat="1" ht="99.75" customHeight="1" x14ac:dyDescent="0.2">
      <c r="A263" s="71"/>
      <c r="B263" s="71"/>
      <c r="C263" s="71"/>
      <c r="D263" s="32"/>
      <c r="E263" s="4" t="s">
        <v>304</v>
      </c>
      <c r="F263" s="4" t="s">
        <v>305</v>
      </c>
      <c r="G263" s="5">
        <f t="shared" si="40"/>
        <v>5600000</v>
      </c>
      <c r="H263" s="16">
        <f>H265</f>
        <v>0</v>
      </c>
      <c r="I263" s="16">
        <f>I265</f>
        <v>5600000</v>
      </c>
      <c r="J263" s="16">
        <f>J265</f>
        <v>5600000</v>
      </c>
      <c r="K263" s="21"/>
    </row>
    <row r="264" spans="1:59" s="22" customFormat="1" ht="22.5" x14ac:dyDescent="0.2">
      <c r="A264" s="71"/>
      <c r="B264" s="71"/>
      <c r="C264" s="71"/>
      <c r="D264" s="32"/>
      <c r="E264" s="6" t="s">
        <v>34</v>
      </c>
      <c r="F264" s="6"/>
      <c r="G264" s="5">
        <f t="shared" si="40"/>
        <v>0</v>
      </c>
      <c r="H264" s="16"/>
      <c r="I264" s="16"/>
      <c r="J264" s="16"/>
      <c r="K264" s="21"/>
    </row>
    <row r="265" spans="1:59" s="22" customFormat="1" ht="61.5" customHeight="1" x14ac:dyDescent="0.2">
      <c r="A265" s="73" t="s">
        <v>106</v>
      </c>
      <c r="B265" s="71"/>
      <c r="C265" s="71"/>
      <c r="D265" s="49" t="s">
        <v>23</v>
      </c>
      <c r="E265" s="6"/>
      <c r="F265" s="6"/>
      <c r="G265" s="5">
        <f t="shared" si="40"/>
        <v>5600000</v>
      </c>
      <c r="H265" s="16">
        <f t="shared" ref="H265:J266" si="41">H266</f>
        <v>0</v>
      </c>
      <c r="I265" s="16">
        <f t="shared" si="41"/>
        <v>5600000</v>
      </c>
      <c r="J265" s="16">
        <f t="shared" si="41"/>
        <v>5600000</v>
      </c>
      <c r="K265" s="21"/>
    </row>
    <row r="266" spans="1:59" s="22" customFormat="1" ht="62.25" customHeight="1" x14ac:dyDescent="0.2">
      <c r="A266" s="73" t="s">
        <v>105</v>
      </c>
      <c r="B266" s="71"/>
      <c r="C266" s="71"/>
      <c r="D266" s="49" t="s">
        <v>23</v>
      </c>
      <c r="E266" s="6"/>
      <c r="F266" s="6"/>
      <c r="G266" s="5">
        <f t="shared" si="40"/>
        <v>5600000</v>
      </c>
      <c r="H266" s="16">
        <f>H267+H268</f>
        <v>0</v>
      </c>
      <c r="I266" s="16">
        <f t="shared" si="41"/>
        <v>5600000</v>
      </c>
      <c r="J266" s="16">
        <f t="shared" si="41"/>
        <v>5600000</v>
      </c>
      <c r="K266" s="21"/>
    </row>
    <row r="267" spans="1:59" s="22" customFormat="1" ht="47.25" customHeight="1" x14ac:dyDescent="0.2">
      <c r="A267" s="76" t="s">
        <v>133</v>
      </c>
      <c r="B267" s="76" t="s">
        <v>120</v>
      </c>
      <c r="C267" s="76" t="s">
        <v>35</v>
      </c>
      <c r="D267" s="20" t="s">
        <v>121</v>
      </c>
      <c r="E267" s="6"/>
      <c r="F267" s="6"/>
      <c r="G267" s="18">
        <f t="shared" si="40"/>
        <v>5600000</v>
      </c>
      <c r="H267" s="19"/>
      <c r="I267" s="19">
        <v>5600000</v>
      </c>
      <c r="J267" s="19">
        <v>5600000</v>
      </c>
      <c r="K267" s="21"/>
    </row>
    <row r="268" spans="1:59" s="22" customFormat="1" ht="24.6" hidden="1" customHeight="1" x14ac:dyDescent="0.3">
      <c r="A268" s="76"/>
      <c r="B268" s="76"/>
      <c r="C268" s="76"/>
      <c r="D268" s="52"/>
      <c r="E268" s="6"/>
      <c r="F268" s="6"/>
      <c r="G268" s="5">
        <f t="shared" si="40"/>
        <v>0</v>
      </c>
      <c r="H268" s="16"/>
      <c r="I268" s="16"/>
      <c r="J268" s="16"/>
      <c r="K268" s="21"/>
    </row>
    <row r="269" spans="1:59" s="62" customFormat="1" hidden="1" x14ac:dyDescent="0.2">
      <c r="A269" s="79"/>
      <c r="B269" s="79"/>
      <c r="C269" s="79"/>
      <c r="D269" s="63"/>
      <c r="E269" s="24"/>
      <c r="F269" s="24"/>
      <c r="G269" s="91"/>
      <c r="H269" s="90"/>
      <c r="I269" s="90"/>
      <c r="J269" s="90"/>
      <c r="K269" s="31"/>
      <c r="L269" s="31"/>
      <c r="M269" s="31"/>
      <c r="N269" s="31"/>
    </row>
    <row r="270" spans="1:59" s="62" customFormat="1" ht="22.5" x14ac:dyDescent="0.2">
      <c r="A270" s="79" t="s">
        <v>270</v>
      </c>
      <c r="B270" s="79" t="s">
        <v>270</v>
      </c>
      <c r="C270" s="79" t="s">
        <v>270</v>
      </c>
      <c r="D270" s="64" t="s">
        <v>271</v>
      </c>
      <c r="E270" s="25" t="s">
        <v>270</v>
      </c>
      <c r="F270" s="25" t="s">
        <v>270</v>
      </c>
      <c r="G270" s="26">
        <f>G9+G25+G31+G36+G41+G52+G67+G71+G75+G98+G119+G127+G132+G139+G143+G149+G181+G188+G195+G239+G250+G254+G243+G263</f>
        <v>56778264</v>
      </c>
      <c r="H270" s="26">
        <f>H9+H25+H31+H36+H41+H52+H67+H71+H75+H98+H119+H127+H132+H139+H143+H149+H181+H188+H195+H239+H250+H254+H243+H263+H178</f>
        <v>41453716</v>
      </c>
      <c r="I270" s="26">
        <f>I9+I25+I31+I36+I41+I52+I67+I71+I75+I98+I119+I127+I132+I139+I143+I149+I181+I188+I195+I239+I250+I254+I243+I263</f>
        <v>15343294</v>
      </c>
      <c r="J270" s="26">
        <f>J9+J25+J31+J36+J41+J52+J67+J71+J75+J98+J119+J127+J132+J139+J143+J149+J181+J188+J195+J239+J250+J254+J243+J263</f>
        <v>15015524</v>
      </c>
      <c r="K270" s="31"/>
      <c r="L270" s="31"/>
      <c r="M270" s="31"/>
      <c r="N270" s="31"/>
    </row>
    <row r="271" spans="1:59" s="65" customFormat="1" ht="72" customHeight="1" x14ac:dyDescent="0.3">
      <c r="A271" s="80"/>
      <c r="B271" s="81" t="s">
        <v>326</v>
      </c>
      <c r="C271" s="81"/>
      <c r="D271" s="23"/>
      <c r="E271" s="23"/>
      <c r="F271" s="23"/>
      <c r="G271" s="92"/>
      <c r="H271" s="247" t="s">
        <v>327</v>
      </c>
      <c r="I271" s="92"/>
      <c r="J271" s="92"/>
      <c r="K271" s="23"/>
      <c r="L271" s="23"/>
      <c r="M271" s="23"/>
      <c r="N271" s="23"/>
    </row>
    <row r="272" spans="1:59" s="62" customFormat="1" x14ac:dyDescent="0.2">
      <c r="A272" s="80"/>
      <c r="B272" s="80"/>
      <c r="C272" s="80"/>
      <c r="D272" s="30"/>
      <c r="E272" s="1"/>
      <c r="F272" s="1"/>
      <c r="G272" s="86"/>
      <c r="H272" s="93"/>
      <c r="I272" s="93"/>
      <c r="J272" s="93"/>
      <c r="K272" s="31"/>
      <c r="L272" s="31"/>
      <c r="M272" s="31"/>
      <c r="N272" s="31"/>
    </row>
    <row r="273" spans="1:14" s="62" customFormat="1" x14ac:dyDescent="0.2">
      <c r="A273" s="80"/>
      <c r="B273" s="80"/>
      <c r="C273" s="80"/>
      <c r="D273" s="30"/>
      <c r="E273" s="1"/>
      <c r="F273" s="1"/>
      <c r="G273" s="86"/>
      <c r="H273" s="93"/>
      <c r="I273" s="93"/>
      <c r="J273" s="93"/>
      <c r="K273" s="31"/>
      <c r="L273" s="31"/>
      <c r="M273" s="66"/>
      <c r="N273" s="31"/>
    </row>
    <row r="274" spans="1:14" s="62" customFormat="1" ht="33" customHeight="1" x14ac:dyDescent="0.2">
      <c r="A274" s="80"/>
      <c r="B274" s="80"/>
      <c r="C274" s="80"/>
      <c r="D274" s="30"/>
      <c r="E274" s="1"/>
      <c r="F274" s="1"/>
      <c r="G274" s="86"/>
      <c r="H274" s="93"/>
      <c r="I274" s="93"/>
      <c r="J274" s="93"/>
      <c r="K274" s="31"/>
      <c r="L274" s="31"/>
      <c r="M274" s="31"/>
      <c r="N274" s="31"/>
    </row>
    <row r="275" spans="1:14" s="62" customFormat="1" x14ac:dyDescent="0.2">
      <c r="A275" s="80"/>
      <c r="B275" s="80"/>
      <c r="C275" s="80"/>
      <c r="D275" s="30"/>
      <c r="E275" s="1"/>
      <c r="F275" s="1"/>
      <c r="G275" s="86"/>
      <c r="H275" s="94"/>
      <c r="I275" s="93"/>
      <c r="J275" s="93"/>
      <c r="K275" s="31"/>
      <c r="L275" s="31"/>
      <c r="M275" s="31"/>
      <c r="N275" s="31"/>
    </row>
  </sheetData>
  <sheetProtection selectLockedCells="1" selectUnlockedCells="1"/>
  <mergeCells count="12">
    <mergeCell ref="A5:J5"/>
    <mergeCell ref="H1:I1"/>
    <mergeCell ref="H4:J4"/>
    <mergeCell ref="I7:J7"/>
    <mergeCell ref="A7:A8"/>
    <mergeCell ref="B7:B8"/>
    <mergeCell ref="C7:C8"/>
    <mergeCell ref="D7:D8"/>
    <mergeCell ref="E7:E8"/>
    <mergeCell ref="F7:F8"/>
    <mergeCell ref="G7:G8"/>
    <mergeCell ref="H7:H8"/>
  </mergeCells>
  <phoneticPr fontId="0" type="noConversion"/>
  <printOptions horizontalCentered="1"/>
  <pageMargins left="0.59055118110236227" right="0.19685039370078741" top="0.59055118110236227" bottom="0.31496062992125984" header="0.39370078740157483" footer="0.51181102362204722"/>
  <pageSetup paperSize="9" scale="33" firstPageNumber="0" fitToHeight="4" orientation="portrait" r:id="rId1"/>
  <headerFooter alignWithMargins="0">
    <oddHeader>&amp;C&amp;14&amp;P</oddHeader>
  </headerFooter>
  <rowBreaks count="1" manualBreakCount="1">
    <brk id="189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9</vt:i4>
      </vt:variant>
    </vt:vector>
  </HeadingPairs>
  <TitlesOfParts>
    <vt:vector size="10" baseType="lpstr">
      <vt:lpstr>ОР</vt:lpstr>
      <vt:lpstr>ОР!Excel_BuiltIn_Print_Titles</vt:lpstr>
      <vt:lpstr>ОР!Z_96E2A35E_4A48_419F_9E38_8CEFA5D27C66_.wvu.PrintArea</vt:lpstr>
      <vt:lpstr>ОР!Z_96E2A35E_4A48_419F_9E38_8CEFA5D27C66_.wvu.PrintTitles</vt:lpstr>
      <vt:lpstr>ОР!Z_ABBD498D_3D2F_4E62_985A_EF1DC4D9DC47_.wvu.PrintArea</vt:lpstr>
      <vt:lpstr>ОР!Z_ABBD498D_3D2F_4E62_985A_EF1DC4D9DC47_.wvu.PrintTitles</vt:lpstr>
      <vt:lpstr>ОР!Z_E02D48B6_D0D9_4E6E_B70D_8E13580A6528_.wvu.PrintArea</vt:lpstr>
      <vt:lpstr>ОР!Z_E02D48B6_D0D9_4E6E_B70D_8E13580A6528_.wvu.PrintTitles</vt:lpstr>
      <vt:lpstr>ОР!Заголовки_для_печати</vt:lpstr>
      <vt:lpstr>ОР!Область_печати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Бюджетний 1</dc:creator>
  <cp:keywords/>
  <dc:description/>
  <cp:lastModifiedBy>6</cp:lastModifiedBy>
  <cp:revision/>
  <cp:lastPrinted>2022-11-27T10:30:00Z</cp:lastPrinted>
  <dcterms:created xsi:type="dcterms:W3CDTF">2016-11-15T14:28:25Z</dcterms:created>
  <dcterms:modified xsi:type="dcterms:W3CDTF">2023-03-08T07:44:36Z</dcterms:modified>
  <cp:category/>
  <cp:contentStatus/>
</cp:coreProperties>
</file>